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docs.live.net/98a17ae08ab793ce/Desktop/Mobi/Sample Wall ^0 Door Protection/"/>
    </mc:Choice>
  </mc:AlternateContent>
  <xr:revisionPtr revIDLastSave="67" documentId="13_ncr:1_{F0F7C9CE-1241-453B-A126-3C3D2F7C0133}" xr6:coauthVersionLast="47" xr6:coauthVersionMax="47" xr10:uidLastSave="{4C1FED9C-C03C-46D5-97C4-6A5548710643}"/>
  <bookViews>
    <workbookView xWindow="20370" yWindow="-120" windowWidth="29040" windowHeight="15840" xr2:uid="{00000000-000D-0000-FFFF-FFFF00000000}"/>
  </bookViews>
  <sheets>
    <sheet name="PRICE BREAKDOWN" sheetId="3" r:id="rId1"/>
  </sheets>
  <definedNames>
    <definedName name="_xlnm._FilterDatabase" localSheetId="0" hidden="1">'PRICE BREAKDOWN'!$A$23:$Q$115</definedName>
    <definedName name="TotalMonthlyExpenses">SUM(#REF!)</definedName>
    <definedName name="TotalMonthlyIncome">SUM(#REF!)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10" i="3" l="1"/>
  <c r="L97" i="3"/>
  <c r="L84" i="3"/>
  <c r="L71" i="3"/>
  <c r="L59" i="3"/>
  <c r="L45" i="3"/>
  <c r="L33" i="3"/>
  <c r="L6" i="3" l="1"/>
  <c r="E114" i="3"/>
  <c r="H114" i="3" s="1"/>
  <c r="E113" i="3"/>
  <c r="M113" i="3" s="1"/>
  <c r="N113" i="3" s="1"/>
  <c r="E112" i="3"/>
  <c r="M112" i="3" s="1"/>
  <c r="N112" i="3" s="1"/>
  <c r="E104" i="3"/>
  <c r="M104" i="3" s="1"/>
  <c r="N104" i="3" s="1"/>
  <c r="E103" i="3"/>
  <c r="H103" i="3" s="1"/>
  <c r="E102" i="3"/>
  <c r="M102" i="3" s="1"/>
  <c r="N102" i="3" s="1"/>
  <c r="A101" i="3"/>
  <c r="E100" i="3"/>
  <c r="H100" i="3" s="1"/>
  <c r="E99" i="3"/>
  <c r="M99" i="3" s="1"/>
  <c r="N99" i="3" s="1"/>
  <c r="E91" i="3"/>
  <c r="M91" i="3" s="1"/>
  <c r="N91" i="3" s="1"/>
  <c r="E90" i="3"/>
  <c r="M90" i="3" s="1"/>
  <c r="N90" i="3" s="1"/>
  <c r="E89" i="3"/>
  <c r="H89" i="3" s="1"/>
  <c r="E88" i="3"/>
  <c r="M88" i="3" s="1"/>
  <c r="N88" i="3" s="1"/>
  <c r="A87" i="3"/>
  <c r="E86" i="3"/>
  <c r="H86" i="3" s="1"/>
  <c r="E78" i="3"/>
  <c r="M78" i="3" s="1"/>
  <c r="N78" i="3" s="1"/>
  <c r="E77" i="3"/>
  <c r="M77" i="3" s="1"/>
  <c r="N77" i="3" s="1"/>
  <c r="E76" i="3"/>
  <c r="M76" i="3" s="1"/>
  <c r="N76" i="3" s="1"/>
  <c r="E75" i="3"/>
  <c r="H75" i="3" s="1"/>
  <c r="E74" i="3"/>
  <c r="M74" i="3" s="1"/>
  <c r="N74" i="3" s="1"/>
  <c r="A73" i="3"/>
  <c r="A52" i="3"/>
  <c r="A23" i="3"/>
  <c r="E65" i="3"/>
  <c r="M65" i="3" s="1"/>
  <c r="N65" i="3" s="1"/>
  <c r="E64" i="3"/>
  <c r="H64" i="3" s="1"/>
  <c r="E63" i="3"/>
  <c r="M63" i="3" s="1"/>
  <c r="N63" i="3" s="1"/>
  <c r="E62" i="3"/>
  <c r="M62" i="3" s="1"/>
  <c r="N62" i="3" s="1"/>
  <c r="E61" i="3"/>
  <c r="M61" i="3" s="1"/>
  <c r="N61" i="3" s="1"/>
  <c r="E53" i="3"/>
  <c r="H53" i="3" s="1"/>
  <c r="E50" i="3"/>
  <c r="M50" i="3" s="1"/>
  <c r="N50" i="3" s="1"/>
  <c r="E49" i="3"/>
  <c r="M49" i="3" s="1"/>
  <c r="N49" i="3" s="1"/>
  <c r="E48" i="3"/>
  <c r="H48" i="3" s="1"/>
  <c r="E47" i="3"/>
  <c r="M47" i="3" s="1"/>
  <c r="N47" i="3" s="1"/>
  <c r="E39" i="3"/>
  <c r="M39" i="3" s="1"/>
  <c r="N39" i="3" s="1"/>
  <c r="E38" i="3"/>
  <c r="M38" i="3" s="1"/>
  <c r="N38" i="3" s="1"/>
  <c r="E37" i="3"/>
  <c r="H37" i="3" s="1"/>
  <c r="E36" i="3"/>
  <c r="M36" i="3" s="1"/>
  <c r="N36" i="3" s="1"/>
  <c r="E35" i="3"/>
  <c r="M35" i="3" s="1"/>
  <c r="N35" i="3" s="1"/>
  <c r="E27" i="3"/>
  <c r="M27" i="3" s="1"/>
  <c r="N27" i="3" s="1"/>
  <c r="E26" i="3"/>
  <c r="H26" i="3" s="1"/>
  <c r="E25" i="3"/>
  <c r="M25" i="3" s="1"/>
  <c r="N25" i="3" s="1"/>
  <c r="E24" i="3"/>
  <c r="M24" i="3" s="1"/>
  <c r="N24" i="3" s="1"/>
  <c r="M103" i="3" l="1"/>
  <c r="N103" i="3" s="1"/>
  <c r="O103" i="3" s="1"/>
  <c r="P103" i="3" s="1"/>
  <c r="H113" i="3"/>
  <c r="O113" i="3" s="1"/>
  <c r="P113" i="3" s="1"/>
  <c r="M114" i="3"/>
  <c r="N114" i="3" s="1"/>
  <c r="O114" i="3" s="1"/>
  <c r="P114" i="3" s="1"/>
  <c r="H102" i="3"/>
  <c r="O102" i="3" s="1"/>
  <c r="P102" i="3" s="1"/>
  <c r="M100" i="3"/>
  <c r="N100" i="3" s="1"/>
  <c r="M89" i="3"/>
  <c r="N89" i="3" s="1"/>
  <c r="O89" i="3" s="1"/>
  <c r="P89" i="3" s="1"/>
  <c r="H99" i="3"/>
  <c r="O99" i="3" s="1"/>
  <c r="P99" i="3" s="1"/>
  <c r="H112" i="3"/>
  <c r="O112" i="3" s="1"/>
  <c r="P112" i="3" s="1"/>
  <c r="H88" i="3"/>
  <c r="O88" i="3" s="1"/>
  <c r="P88" i="3" s="1"/>
  <c r="H104" i="3"/>
  <c r="O104" i="3" s="1"/>
  <c r="P104" i="3" s="1"/>
  <c r="M86" i="3"/>
  <c r="N86" i="3" s="1"/>
  <c r="O86" i="3" s="1"/>
  <c r="P86" i="3" s="1"/>
  <c r="O100" i="3"/>
  <c r="P100" i="3" s="1"/>
  <c r="M75" i="3"/>
  <c r="N75" i="3" s="1"/>
  <c r="O75" i="3" s="1"/>
  <c r="P75" i="3" s="1"/>
  <c r="H78" i="3"/>
  <c r="O78" i="3" s="1"/>
  <c r="P78" i="3" s="1"/>
  <c r="H91" i="3"/>
  <c r="O91" i="3" s="1"/>
  <c r="P91" i="3" s="1"/>
  <c r="H74" i="3"/>
  <c r="O74" i="3" s="1"/>
  <c r="P74" i="3" s="1"/>
  <c r="H90" i="3"/>
  <c r="O90" i="3" s="1"/>
  <c r="P90" i="3" s="1"/>
  <c r="H77" i="3"/>
  <c r="O77" i="3" s="1"/>
  <c r="P77" i="3" s="1"/>
  <c r="H76" i="3"/>
  <c r="O76" i="3" s="1"/>
  <c r="P76" i="3" s="1"/>
  <c r="H49" i="3"/>
  <c r="O49" i="3" s="1"/>
  <c r="P49" i="3" s="1"/>
  <c r="M48" i="3"/>
  <c r="N48" i="3" s="1"/>
  <c r="O48" i="3" s="1"/>
  <c r="P48" i="3" s="1"/>
  <c r="H61" i="3"/>
  <c r="O61" i="3" s="1"/>
  <c r="P61" i="3" s="1"/>
  <c r="M53" i="3"/>
  <c r="N53" i="3" s="1"/>
  <c r="O53" i="3" s="1"/>
  <c r="P53" i="3" s="1"/>
  <c r="H27" i="3"/>
  <c r="O27" i="3" s="1"/>
  <c r="P27" i="3" s="1"/>
  <c r="H65" i="3"/>
  <c r="O65" i="3" s="1"/>
  <c r="P65" i="3" s="1"/>
  <c r="M26" i="3"/>
  <c r="N26" i="3" s="1"/>
  <c r="O26" i="3" s="1"/>
  <c r="P26" i="3" s="1"/>
  <c r="M64" i="3"/>
  <c r="N64" i="3" s="1"/>
  <c r="O64" i="3" s="1"/>
  <c r="P64" i="3" s="1"/>
  <c r="H38" i="3"/>
  <c r="O38" i="3" s="1"/>
  <c r="P38" i="3" s="1"/>
  <c r="M37" i="3"/>
  <c r="N37" i="3" s="1"/>
  <c r="O37" i="3" s="1"/>
  <c r="P37" i="3" s="1"/>
  <c r="H24" i="3"/>
  <c r="H35" i="3"/>
  <c r="O35" i="3" s="1"/>
  <c r="P35" i="3" s="1"/>
  <c r="H39" i="3"/>
  <c r="O39" i="3" s="1"/>
  <c r="P39" i="3" s="1"/>
  <c r="H50" i="3"/>
  <c r="O50" i="3" s="1"/>
  <c r="P50" i="3" s="1"/>
  <c r="H62" i="3"/>
  <c r="O62" i="3" s="1"/>
  <c r="P62" i="3" s="1"/>
  <c r="H25" i="3"/>
  <c r="O25" i="3" s="1"/>
  <c r="P25" i="3" s="1"/>
  <c r="H36" i="3"/>
  <c r="O36" i="3" s="1"/>
  <c r="P36" i="3" s="1"/>
  <c r="H47" i="3"/>
  <c r="O47" i="3" s="1"/>
  <c r="P47" i="3" s="1"/>
  <c r="H63" i="3"/>
  <c r="O63" i="3" s="1"/>
  <c r="P63" i="3" s="1"/>
  <c r="O24" i="3" l="1"/>
  <c r="P24" i="3" s="1"/>
  <c r="Q115" i="3" s="1"/>
  <c r="H115" i="3"/>
  <c r="N115" i="3"/>
  <c r="A115" i="3"/>
  <c r="A19" i="3" l="1"/>
  <c r="A10" i="3"/>
  <c r="A11" i="3" l="1"/>
  <c r="A12" i="3" s="1"/>
  <c r="A13" i="3" l="1"/>
  <c r="E18" i="3"/>
  <c r="E17" i="3"/>
  <c r="E16" i="3"/>
  <c r="E15" i="3"/>
  <c r="E14" i="3"/>
  <c r="E13" i="3"/>
  <c r="E12" i="3"/>
  <c r="E11" i="3"/>
  <c r="E10" i="3"/>
  <c r="E9" i="3"/>
  <c r="H13" i="3" l="1"/>
  <c r="M13" i="3"/>
  <c r="N13" i="3" s="1"/>
  <c r="H14" i="3"/>
  <c r="M14" i="3"/>
  <c r="N14" i="3" s="1"/>
  <c r="M15" i="3"/>
  <c r="N15" i="3" s="1"/>
  <c r="H15" i="3"/>
  <c r="M16" i="3"/>
  <c r="N16" i="3" s="1"/>
  <c r="H16" i="3"/>
  <c r="H10" i="3"/>
  <c r="M10" i="3"/>
  <c r="N10" i="3" s="1"/>
  <c r="H9" i="3"/>
  <c r="M9" i="3"/>
  <c r="N9" i="3" s="1"/>
  <c r="M18" i="3"/>
  <c r="N18" i="3" s="1"/>
  <c r="H18" i="3"/>
  <c r="M11" i="3"/>
  <c r="N11" i="3" s="1"/>
  <c r="H11" i="3"/>
  <c r="H17" i="3"/>
  <c r="M17" i="3"/>
  <c r="N17" i="3" s="1"/>
  <c r="H12" i="3"/>
  <c r="M12" i="3"/>
  <c r="N12" i="3" s="1"/>
  <c r="A14" i="3"/>
  <c r="O12" i="3" l="1"/>
  <c r="P12" i="3" s="1"/>
  <c r="O11" i="3"/>
  <c r="P11" i="3" s="1"/>
  <c r="O9" i="3"/>
  <c r="P9" i="3" s="1"/>
  <c r="A15" i="3"/>
  <c r="O16" i="3"/>
  <c r="P16" i="3" s="1"/>
  <c r="O14" i="3"/>
  <c r="P14" i="3" s="1"/>
  <c r="O18" i="3"/>
  <c r="P18" i="3" s="1"/>
  <c r="O15" i="3"/>
  <c r="P15" i="3" s="1"/>
  <c r="O17" i="3"/>
  <c r="P17" i="3" s="1"/>
  <c r="O10" i="3"/>
  <c r="P10" i="3" s="1"/>
  <c r="O13" i="3"/>
  <c r="P13" i="3" s="1"/>
  <c r="N19" i="3"/>
  <c r="H19" i="3"/>
  <c r="A16" i="3" l="1"/>
  <c r="Q19" i="3"/>
  <c r="Q117" i="3" s="1"/>
  <c r="Q119" i="3" l="1"/>
  <c r="Q120" i="3"/>
  <c r="Q118" i="3"/>
  <c r="A17" i="3"/>
  <c r="Q121" i="3" l="1"/>
  <c r="A18" i="3"/>
  <c r="A24" i="3" s="1"/>
  <c r="A25" i="3" s="1"/>
  <c r="A26" i="3" s="1"/>
  <c r="A27" i="3" s="1"/>
  <c r="A35" i="3" s="1"/>
  <c r="A36" i="3" s="1"/>
  <c r="A37" i="3" s="1"/>
  <c r="A38" i="3" s="1"/>
  <c r="A39" i="3" s="1"/>
  <c r="A47" i="3" s="1"/>
  <c r="A48" i="3" s="1"/>
  <c r="A49" i="3" s="1"/>
  <c r="A50" i="3" s="1"/>
  <c r="A53" i="3" s="1"/>
  <c r="A61" i="3" s="1"/>
  <c r="A62" i="3" s="1"/>
  <c r="A63" i="3" s="1"/>
  <c r="A64" i="3" s="1"/>
  <c r="A65" i="3" s="1"/>
  <c r="A74" i="3" s="1"/>
  <c r="A75" i="3" s="1"/>
  <c r="A76" i="3" s="1"/>
  <c r="A77" i="3" s="1"/>
  <c r="A78" i="3" s="1"/>
  <c r="A86" i="3" s="1"/>
  <c r="A88" i="3" s="1"/>
  <c r="A89" i="3" s="1"/>
  <c r="A90" i="3" s="1"/>
  <c r="A91" i="3" s="1"/>
  <c r="A99" i="3" s="1"/>
  <c r="A100" i="3" s="1"/>
  <c r="A102" i="3" s="1"/>
  <c r="A103" i="3" s="1"/>
  <c r="A104" i="3" s="1"/>
  <c r="A112" i="3" s="1"/>
  <c r="A113" i="3" s="1"/>
  <c r="A114" i="3" s="1"/>
</calcChain>
</file>

<file path=xl/sharedStrings.xml><?xml version="1.0" encoding="utf-8"?>
<sst xmlns="http://schemas.openxmlformats.org/spreadsheetml/2006/main" count="348" uniqueCount="74">
  <si>
    <t xml:space="preserve">   Date:</t>
  </si>
  <si>
    <t>DESCRIPTION</t>
  </si>
  <si>
    <t>TOTAL MAT COST</t>
  </si>
  <si>
    <t>TOTAL LABOR COST</t>
  </si>
  <si>
    <t>TOTAL COST</t>
  </si>
  <si>
    <t>2. This sheet is your property and we encourage you to fine tune the wastage and pricing values to your preference.</t>
  </si>
  <si>
    <t>CLIENT'S INFORMATION:</t>
  </si>
  <si>
    <t>CONTACT:</t>
  </si>
  <si>
    <t>E-MAIL ADDRESS:</t>
  </si>
  <si>
    <t>PHONE NUMBER:</t>
  </si>
  <si>
    <t>ITEM #</t>
  </si>
  <si>
    <t>QUANTITY</t>
  </si>
  <si>
    <t>WASTAGE</t>
  </si>
  <si>
    <t>QTY W/WASTAGE</t>
  </si>
  <si>
    <t>UNIT</t>
  </si>
  <si>
    <t>UNIT COST</t>
  </si>
  <si>
    <t>TRADE  COST</t>
  </si>
  <si>
    <t>GENERAL REQUIREMENTS</t>
  </si>
  <si>
    <t>LS</t>
  </si>
  <si>
    <t>Bonds</t>
  </si>
  <si>
    <t>Subtotal (General Requirements)</t>
  </si>
  <si>
    <t>SUBTOTAL</t>
  </si>
  <si>
    <t>TOTAL BASE BID</t>
  </si>
  <si>
    <t>Note:</t>
  </si>
  <si>
    <t>MAT COST</t>
  </si>
  <si>
    <t>LABOR COST</t>
  </si>
  <si>
    <t>Project Manager</t>
  </si>
  <si>
    <t>Field Superintendent</t>
  </si>
  <si>
    <t>Permitting</t>
  </si>
  <si>
    <t>Mobilization Cost</t>
  </si>
  <si>
    <t>Temp Fencing, Toilets, Utilities</t>
  </si>
  <si>
    <t>Jobsite Signage, Trailer, Security</t>
  </si>
  <si>
    <t>Dumpsters, Tools</t>
  </si>
  <si>
    <t>Clean-up</t>
  </si>
  <si>
    <t>Procore, Web Cameras</t>
  </si>
  <si>
    <t>TOTAL MAT COST:</t>
  </si>
  <si>
    <t>PER HOUR LABOR WAGE</t>
  </si>
  <si>
    <t>LABOR FACTOR</t>
  </si>
  <si>
    <t>TOTAL LABOR HOURS</t>
  </si>
  <si>
    <t>SF</t>
  </si>
  <si>
    <t>3. Feel free to contact us for any queries or suggestions.</t>
  </si>
  <si>
    <t>TYPE OF LABOR</t>
  </si>
  <si>
    <t>NO. OF LABORS</t>
  </si>
  <si>
    <t>CARP</t>
  </si>
  <si>
    <t>OVERHEADS &amp; PROFITS</t>
  </si>
  <si>
    <t>INSURANCES</t>
  </si>
  <si>
    <t>CONTIGENCY</t>
  </si>
  <si>
    <t>1. This estimate is based on real market prices that are regularly updated by our team persons through market surveys and online resources, we still encourage our clients to put their own.</t>
  </si>
  <si>
    <t>DIVISION 10- SPECIALIST</t>
  </si>
  <si>
    <t>Subtotal (Specialist)</t>
  </si>
  <si>
    <t>Level 01</t>
  </si>
  <si>
    <t>Level 02</t>
  </si>
  <si>
    <t>Wall Protection</t>
  </si>
  <si>
    <t>Clab</t>
  </si>
  <si>
    <t>SWP04: Sheet Wall Protection (2'-8" H) (7627 LF)
Manufacture: Acrovyn 
Style: 4000 Wallcovering .040n Sheet
No: 934  
Color: Pearl with Suede Texture
Size: Sheet Size TBD By Vendor Based on Installation Requirement  
Comment:  Typical Wall Protection Type/ Color Through-Out Project Scope. Edge And Trim Components to Be Included</t>
  </si>
  <si>
    <t>SWP04: Sheet Wall Protection (2'-8" H) (2482 LF)
Manufacture: Acrovyn 
Style: 4000 Wallcovering .040n Sheet
No: 934  
Color: Pearl with Suede Texture
Size: Sheet Size TBD By Vendor Based on Installation Requirement  
Comment:  Typical Wall Protection Type/ Color Through-Out Project Scope. Edge And Trim Components to Be Included</t>
  </si>
  <si>
    <t>SWP04: Sheet Wall Protection (2'-8" H) (484 LF)
Manufacture: Acrovyn 
Style: 4000 Wallcovering .040n Sheet
No: 934  
Color: Pearl with Suede Texture
Size: Sheet Size TBD By Vendor Based on Installation Requirement  
Comment:  Typical Wall Protection Type/ Color Through-Out Project Scope. Edge And Trim Components to Be Included</t>
  </si>
  <si>
    <t>SWP04: Sheet Wall Protection (2'-8" H) (91 LF)
Manufacture: Acrovyn 
Style: 4000 Wallcovering .040n Sheet
No: 934  
Color: Pearl with Suede Texture
Size: Sheet Size TBD By Vendor Based on Installation Requirement  
Comment:  Typical Wall Protection Type/ Color Through-Out Project Scope. Edge And Trim Components to Be Included</t>
  </si>
  <si>
    <t xml:space="preserve">SWP04: Sheet Wall Protection (7'-0" H) (365 LF)
Manufacture: Acrovyn 
Style: 4000 Wallcovering .040n Sheet
No: 934  
Color: Pearl with Suede Texture
Size: Sheet Size TBD By Vendor Based on Installation Requirement  
Comment:  Typical Wall Protection Type/ Color Through-Out Project Scope. Edge And Trim Components to Be Included
(Please Verify Height) </t>
  </si>
  <si>
    <t>Level 03</t>
  </si>
  <si>
    <t>Level 04</t>
  </si>
  <si>
    <t>Level 05</t>
  </si>
  <si>
    <t>SWP02: Sheet Wall Protection  (719 LF)
Manufacture: IPC 
Style: Custom Rigid Sheet 
No: 0567/0239 
Color: Dragon Fly/ Oatmeal Base with Velvet Texture.
Size: Sheet Size TBD By Vendor Based on Installation Requirement 
Comment: Wood Look Wall Protection for Adult Spaces. Edge And Trim Components to Be Included</t>
  </si>
  <si>
    <t>SWP05: Sheet Wall Protection  (324 LF)
Manufacture: Acrovyn by Design 
Style: Graphic Wallcovering .040n Sheet 
No: Custom  
Color: Custom Printed Images TBD Using Getty Images.
Size: Overall Graphic Sizes Vary Per Location, Refer to A9 Series Finish Plans for More Locations. 
Comment: Graphic Panels to Be Ordered 5% Larger to Be Cut Down in Field. Sub-Contractor to Provide Clear Anodized Aluminum Top Cap at All Exposed Edge of Wall Protection, Refer to A3.60 Series Sheets
For More Information.</t>
  </si>
  <si>
    <t>SWP05: Sheet Wall Protection  (244 LF)
Manufacture: Acrovyn by Design 
Style: Graphic Wallcovering .040n Sheet 
No: Custom  
Color: Custom Printed Images TBD Using Getty Images.
Size: Overall Graphic Sizes Vary Per Location, Refer to A9 Series Finish Plans for More Locations. 
Comment: Graphic Panels to Be Ordered 5% Larger to Be Cut Down in Field. Sub-Contractor to Provide Clear Anodized Aluminum Top Cap at All Exposed Edge of Wall Protection, Refer to A3.60 Series Sheets
For More Information.</t>
  </si>
  <si>
    <t>SWP05: Sheet Wall Protection  (197 LF)
Manufacture: Acrovyn by Design 
Style: Graphic Wallcovering .040n Sheet 
No: Custom  
Color: Custom Printed Images TBD Using Getty Images.
Size: Overall Graphic Sizes Vary Per Location, Refer to A9 Series Finish Plans for More Locations. 
Comment: Graphic Panels to Be Ordered 5% Larger to Be Cut Down in Field. Sub-Contractor to Provide Clear Anodized Aluminum Top Cap at All Exposed Edge of Wall Protection, Refer to A3.60 Series Sheets
For More Information.</t>
  </si>
  <si>
    <t>SWP04: Sheet Wall Protection  (188 LF)
Manufacture: Acrovyn 
Style: 4000 Wallcovering .040n Sheet
No: 934  
Color: Pearl with Suede Texture
Size: Sheet Size TBD By Vendor Based on Installation Requirement  
Comment:  Typical Wall Protection Type/ Color Through-Out Project Scope. Edge And Trim Components to Be Included</t>
  </si>
  <si>
    <t>SWP01: Sheet Wall Protection  (135 LF)
Manufacture: Altro
Style: Whiterock 
No: TBD 
Color: White 
Size: Sheet Size TBD by Vendor Based on Installation Requirements  
Comment: Pharmacy Clean Spaces. All Integral Trim Components Including Inside and Outside Corners to Be Installed as Required. Seams Between Sheets to Be Heat Welded Flush in Matching Color Per
Manufacturer Recommendation.</t>
  </si>
  <si>
    <t>SWP05: Sheet Wall Protection  (46 LF)
Manufacture: Acrovyn by Design 
Style: Graphic Wallcovering .040n Sheet 
No: Custom  
Color: Custom Printed Images TBD Using Getty Images.
Size: Overall Graphic Sizes Vary Per Location, Refer to A9 Series Finish Plans for More Locations. 
Comment: Graphic Panels to Be Ordered 5% Larger to Be Cut Down in Field. Sub-Contractor to Provide Clear Anodized Aluminum Top Cap at All Exposed Edge of Wall Protection, Refer to A3.60 Series Sheets
For More Information.</t>
  </si>
  <si>
    <t>SWP04: Sheet Wall Protection  (21 LF)
Manufacture: Acrovyn 
Style: 4000 Wallcovering .040n Sheet
No: 934  
Color: Pearl with Suede Texture
Size: Sheet Size TBD By Vendor Based on Installation Requirement  
Comment:  Typical Wall Protection Type/ Color Through-Out Project Scope. Edge And Trim Components to Be Included
(Please Verify Height)</t>
  </si>
  <si>
    <t>SWP05: Sheet Wall Protection  
Manufacture: Acrovyn by Design 
Style: Graphic Wallcovering .040n Sheet 
No: Custom  
Color: Custom Printed Images TBD Using Getty Images.
Size: Overall Graphic Sizes Vary Per Location, Refer to A9 Series Finish Plans for More Locations. 
Comment: Graphic Panels to Be Ordered 5% Larger to Be Cut Down in Field. Sub-Contractor to Provide Clear Anodized Aluminum Top Cap at All Exposed Edge of Wall Protection, Refer to A3.60 Series Sheets
For More Information.</t>
  </si>
  <si>
    <t>SWP02: Sheet Wall Protection 
Manufacture: IPC 
Style: Custom Rigid Sheet 
No: 0567/0239 
Color: Dragon Fly/ Oatmeal Base with Velvet Texture.
Size: Sheet Size TBD By Vendor Based on Installation Requirement 
Comment: Wood Look Wall Protection for Adult Spaces. Edge And Trim Components to Be Included</t>
  </si>
  <si>
    <t>SWP04: Sheet Wall Protection 
Manufacture: Acrovyn 
Style: 4000 Wallcovering .040n Sheet
No: 934  
Color: Pearl with Suede Texture
Size: Sheet Size TBD By Vendor Based on Installation Requirement  
Comment:  Typical Wall Protection Type/ Color Through-Out Project Scope. Edge And Trim Components to Be Included</t>
  </si>
  <si>
    <t>SCOPE: Wall Protection &amp; Door Protection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</si>
</sst>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mm/dd/yy;@"/>
    <numFmt numFmtId="165" formatCode="0.0%"/>
    <numFmt numFmtId="166" formatCode="&quot;$&quot;#,##0"/>
    <numFmt numFmtId="167" formatCode="&quot;$&quot;#,##0.00"/>
    <numFmt numFmtId="168" formatCode="0.000"/>
  </numFmts>
  <fonts count="24">
    <font>
      <sz val="11"/>
      <color theme="1"/>
      <name val="Calibri"/>
      <family val="2"/>
      <scheme val="minor"/>
    </font>
    <font>
      <sz val="10"/>
      <color theme="1" tint="4.9989318521683403E-2"/>
      <name val="Calibri"/>
      <family val="1"/>
      <scheme val="minor"/>
    </font>
    <font>
      <sz val="14"/>
      <name val="Arial"/>
      <family val="2"/>
    </font>
    <font>
      <b/>
      <sz val="14"/>
      <name val="Arial"/>
      <family val="2"/>
    </font>
    <font>
      <sz val="14"/>
      <color theme="1"/>
      <name val="Calibri"/>
      <family val="2"/>
      <scheme val="minor"/>
    </font>
    <font>
      <sz val="14"/>
      <name val="Adobe Gothic Std B"/>
      <family val="2"/>
      <charset val="128"/>
    </font>
    <font>
      <sz val="14"/>
      <name val="Calibri"/>
      <family val="2"/>
      <scheme val="minor"/>
    </font>
    <font>
      <b/>
      <sz val="14"/>
      <color theme="1"/>
      <name val="Calibri"/>
      <family val="2"/>
      <scheme val="minor"/>
    </font>
    <font>
      <b/>
      <sz val="14"/>
      <color rgb="FF0000B3"/>
      <name val="Adobe Gothic Std B"/>
      <family val="2"/>
      <charset val="128"/>
    </font>
    <font>
      <b/>
      <sz val="14"/>
      <name val="Calibri"/>
      <family val="2"/>
      <scheme val="minor"/>
    </font>
    <font>
      <b/>
      <sz val="14"/>
      <name val="Adobe Gothic Std B"/>
      <family val="2"/>
      <charset val="128"/>
    </font>
    <font>
      <b/>
      <sz val="14"/>
      <color theme="1"/>
      <name val="Adobe Gothic Std B"/>
      <family val="2"/>
      <charset val="128"/>
    </font>
    <font>
      <sz val="14"/>
      <color theme="0"/>
      <name val="Calibri"/>
      <family val="2"/>
      <scheme val="minor"/>
    </font>
    <font>
      <b/>
      <sz val="14"/>
      <color theme="0"/>
      <name val="Calibri"/>
      <family val="2"/>
      <scheme val="minor"/>
    </font>
    <font>
      <sz val="14"/>
      <color theme="1"/>
      <name val="Adobe Gothic Std B"/>
      <family val="2"/>
      <charset val="128"/>
    </font>
    <font>
      <b/>
      <sz val="14"/>
      <color theme="1"/>
      <name val="Adobe Heiti Std R"/>
      <family val="2"/>
      <charset val="128"/>
    </font>
    <font>
      <u/>
      <sz val="14"/>
      <color theme="1"/>
      <name val="Calibri"/>
      <family val="2"/>
      <scheme val="minor"/>
    </font>
    <font>
      <b/>
      <u/>
      <sz val="14"/>
      <color theme="1"/>
      <name val="Calibri"/>
      <family val="2"/>
      <scheme val="minor"/>
    </font>
    <font>
      <u/>
      <sz val="14"/>
      <color theme="1"/>
      <name val="Adobe Gothic Std B"/>
      <family val="2"/>
      <charset val="128"/>
    </font>
    <font>
      <b/>
      <u/>
      <sz val="14"/>
      <color rgb="FF3333FF"/>
      <name val="Calibri"/>
      <family val="2"/>
      <scheme val="minor"/>
    </font>
    <font>
      <sz val="14"/>
      <color indexed="8"/>
      <name val="Calibri"/>
      <family val="2"/>
      <scheme val="minor"/>
    </font>
    <font>
      <b/>
      <sz val="14"/>
      <color rgb="FFFF0000"/>
      <name val="Calibri"/>
      <family val="2"/>
      <scheme val="minor"/>
    </font>
    <font>
      <sz val="14"/>
      <color rgb="FF0000B3"/>
      <name val="Calibri"/>
      <family val="2"/>
      <scheme val="minor"/>
    </font>
    <font>
      <sz val="14"/>
      <color rgb="FF0000B3"/>
      <name val="Adobe Gothic Std B"/>
      <family val="2"/>
      <charset val="128"/>
    </font>
  </fonts>
  <fills count="10">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C6C00"/>
        <bgColor indexed="64"/>
      </patternFill>
    </fill>
    <fill>
      <patternFill patternType="solid">
        <fgColor rgb="FFFFFF00"/>
        <bgColor indexed="64"/>
      </patternFill>
    </fill>
    <fill>
      <patternFill patternType="solid">
        <fgColor rgb="FF0000B3"/>
        <bgColor indexed="64"/>
      </patternFill>
    </fill>
    <fill>
      <patternFill patternType="solid">
        <fgColor theme="5" tint="0.59999389629810485"/>
        <bgColor indexed="64"/>
      </patternFill>
    </fill>
    <fill>
      <patternFill patternType="solid">
        <fgColor rgb="FFFF0000"/>
        <bgColor indexed="64"/>
      </patternFill>
    </fill>
    <fill>
      <patternFill patternType="solid">
        <fgColor rgb="FF92D050"/>
        <bgColor indexed="64"/>
      </patternFill>
    </fill>
  </fills>
  <borders count="3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bottom/>
      <diagonal/>
    </border>
    <border>
      <left style="thin">
        <color indexed="64"/>
      </left>
      <right/>
      <top/>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1" fillId="0" borderId="0">
      <alignment vertical="center"/>
    </xf>
  </cellStyleXfs>
  <cellXfs count="151">
    <xf numFmtId="0" fontId="0" fillId="0" borderId="0" xfId="0"/>
    <xf numFmtId="0" fontId="4" fillId="0" borderId="0" xfId="0" applyFont="1" applyAlignment="1">
      <alignment vertical="center"/>
    </xf>
    <xf numFmtId="0" fontId="7" fillId="2" borderId="4" xfId="0" applyFont="1" applyFill="1" applyBorder="1" applyAlignment="1">
      <alignment horizontal="left" vertical="center"/>
    </xf>
    <xf numFmtId="0" fontId="2" fillId="2" borderId="4" xfId="0" applyFont="1" applyFill="1" applyBorder="1" applyAlignment="1">
      <alignment horizontal="centerContinuous" vertical="center"/>
    </xf>
    <xf numFmtId="0" fontId="9" fillId="2" borderId="4" xfId="0" applyFont="1" applyFill="1" applyBorder="1" applyAlignment="1">
      <alignment horizontal="left" vertical="center"/>
    </xf>
    <xf numFmtId="0" fontId="4" fillId="0" borderId="17" xfId="0" applyFont="1" applyBorder="1" applyAlignment="1">
      <alignment horizontal="center" vertical="center"/>
    </xf>
    <xf numFmtId="0" fontId="12" fillId="8" borderId="6" xfId="0" applyFont="1" applyFill="1" applyBorder="1" applyAlignment="1">
      <alignment horizontal="center" vertical="center"/>
    </xf>
    <xf numFmtId="0" fontId="13" fillId="8" borderId="7" xfId="0" applyFont="1" applyFill="1" applyBorder="1" applyAlignment="1">
      <alignment horizontal="center" vertical="center"/>
    </xf>
    <xf numFmtId="166" fontId="4" fillId="0" borderId="5" xfId="0" applyNumberFormat="1" applyFont="1" applyBorder="1" applyAlignment="1">
      <alignment horizontal="center" vertical="center"/>
    </xf>
    <xf numFmtId="0" fontId="4" fillId="0" borderId="15" xfId="0" applyFont="1" applyBorder="1" applyAlignment="1">
      <alignment horizontal="center" vertical="center" wrapText="1"/>
    </xf>
    <xf numFmtId="0" fontId="4" fillId="0" borderId="21" xfId="0" applyFont="1" applyBorder="1" applyAlignment="1">
      <alignment horizontal="center" vertical="center" wrapText="1"/>
    </xf>
    <xf numFmtId="0" fontId="7" fillId="3" borderId="7" xfId="0" applyFont="1" applyFill="1" applyBorder="1" applyAlignment="1">
      <alignment horizontal="right"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0" fontId="16" fillId="7" borderId="7" xfId="0" applyFont="1" applyFill="1" applyBorder="1" applyAlignment="1">
      <alignment horizontal="center" vertical="center"/>
    </xf>
    <xf numFmtId="0" fontId="17" fillId="7" borderId="7" xfId="0" applyFont="1" applyFill="1" applyBorder="1" applyAlignment="1">
      <alignment horizontal="center" vertical="center"/>
    </xf>
    <xf numFmtId="166" fontId="18" fillId="0" borderId="7" xfId="0" applyNumberFormat="1" applyFont="1" applyBorder="1" applyAlignment="1">
      <alignment horizontal="center" vertical="center"/>
    </xf>
    <xf numFmtId="168" fontId="18" fillId="0" borderId="7" xfId="0" applyNumberFormat="1" applyFont="1" applyBorder="1" applyAlignment="1">
      <alignment horizontal="center" vertical="center"/>
    </xf>
    <xf numFmtId="166" fontId="14" fillId="0" borderId="7" xfId="0" applyNumberFormat="1" applyFont="1" applyBorder="1" applyAlignment="1">
      <alignment horizontal="center" vertical="center"/>
    </xf>
    <xf numFmtId="166" fontId="14" fillId="0" borderId="8" xfId="0" applyNumberFormat="1" applyFont="1" applyBorder="1" applyAlignment="1">
      <alignment horizontal="center" vertical="center"/>
    </xf>
    <xf numFmtId="166" fontId="17" fillId="5" borderId="8" xfId="0" applyNumberFormat="1" applyFont="1" applyFill="1" applyBorder="1" applyAlignment="1">
      <alignment vertical="center"/>
    </xf>
    <xf numFmtId="0" fontId="7" fillId="3" borderId="1" xfId="0" applyFont="1" applyFill="1" applyBorder="1" applyAlignment="1">
      <alignment vertical="center"/>
    </xf>
    <xf numFmtId="167" fontId="7" fillId="3" borderId="2" xfId="0" applyNumberFormat="1" applyFont="1" applyFill="1" applyBorder="1" applyAlignment="1">
      <alignment vertical="center"/>
    </xf>
    <xf numFmtId="167" fontId="7" fillId="3" borderId="2" xfId="0" applyNumberFormat="1" applyFont="1" applyFill="1" applyBorder="1" applyAlignment="1">
      <alignment horizontal="center" vertical="center"/>
    </xf>
    <xf numFmtId="167" fontId="11" fillId="3" borderId="2" xfId="0" applyNumberFormat="1" applyFont="1" applyFill="1" applyBorder="1" applyAlignment="1">
      <alignment horizontal="center" vertical="center"/>
    </xf>
    <xf numFmtId="168" fontId="7" fillId="3" borderId="2" xfId="0" applyNumberFormat="1" applyFont="1" applyFill="1" applyBorder="1" applyAlignment="1">
      <alignment horizontal="center" vertical="center"/>
    </xf>
    <xf numFmtId="167" fontId="11" fillId="3" borderId="2" xfId="0" applyNumberFormat="1" applyFont="1" applyFill="1" applyBorder="1" applyAlignment="1">
      <alignment vertical="center"/>
    </xf>
    <xf numFmtId="167" fontId="7" fillId="3" borderId="3" xfId="0" applyNumberFormat="1" applyFont="1" applyFill="1" applyBorder="1" applyAlignment="1">
      <alignment vertical="center"/>
    </xf>
    <xf numFmtId="0" fontId="7" fillId="3" borderId="4" xfId="0" applyFont="1" applyFill="1" applyBorder="1" applyAlignment="1">
      <alignment vertical="center"/>
    </xf>
    <xf numFmtId="167" fontId="7" fillId="3" borderId="5" xfId="0" applyNumberFormat="1" applyFont="1" applyFill="1" applyBorder="1" applyAlignment="1">
      <alignment vertical="center"/>
    </xf>
    <xf numFmtId="0" fontId="9" fillId="4" borderId="4" xfId="0" applyFont="1" applyFill="1" applyBorder="1" applyAlignment="1">
      <alignment horizontal="left" vertical="center"/>
    </xf>
    <xf numFmtId="167" fontId="9" fillId="4" borderId="5" xfId="0" applyNumberFormat="1" applyFont="1" applyFill="1" applyBorder="1" applyAlignment="1">
      <alignment vertical="center"/>
    </xf>
    <xf numFmtId="0" fontId="13" fillId="6" borderId="1" xfId="0" applyFont="1" applyFill="1" applyBorder="1" applyAlignment="1">
      <alignment horizontal="left" vertical="center"/>
    </xf>
    <xf numFmtId="0" fontId="6" fillId="0" borderId="2" xfId="0" applyFont="1" applyBorder="1" applyAlignment="1">
      <alignment horizontal="centerContinuous" vertical="center"/>
    </xf>
    <xf numFmtId="0" fontId="6" fillId="0" borderId="2" xfId="0" applyFont="1" applyBorder="1" applyAlignment="1">
      <alignment horizontal="center" vertical="center"/>
    </xf>
    <xf numFmtId="0" fontId="5" fillId="0" borderId="2" xfId="0" applyFont="1" applyBorder="1" applyAlignment="1">
      <alignment horizontal="center" vertical="center"/>
    </xf>
    <xf numFmtId="168" fontId="6" fillId="0" borderId="2" xfId="0" applyNumberFormat="1" applyFont="1" applyBorder="1" applyAlignment="1">
      <alignment horizontal="center" vertical="center"/>
    </xf>
    <xf numFmtId="0" fontId="5" fillId="0" borderId="2" xfId="0" applyFont="1" applyBorder="1" applyAlignment="1">
      <alignment horizontal="centerContinuous" vertical="center"/>
    </xf>
    <xf numFmtId="0" fontId="6" fillId="0" borderId="3" xfId="0" applyFont="1" applyBorder="1" applyAlignment="1">
      <alignment horizontal="centerContinuous" vertical="center"/>
    </xf>
    <xf numFmtId="0" fontId="6" fillId="0" borderId="4" xfId="0" applyFont="1" applyBorder="1" applyAlignment="1">
      <alignment horizontal="left" vertical="top"/>
    </xf>
    <xf numFmtId="0" fontId="6" fillId="0" borderId="5" xfId="0" applyFont="1" applyBorder="1" applyAlignment="1">
      <alignment horizontal="centerContinuous" vertical="center"/>
    </xf>
    <xf numFmtId="0" fontId="6" fillId="0" borderId="4" xfId="0" applyFont="1" applyBorder="1"/>
    <xf numFmtId="0" fontId="6" fillId="0" borderId="16" xfId="0" applyFont="1" applyBorder="1"/>
    <xf numFmtId="0" fontId="4" fillId="0" borderId="17" xfId="0" applyFont="1" applyBorder="1" applyAlignment="1">
      <alignment vertical="center"/>
    </xf>
    <xf numFmtId="0" fontId="14" fillId="0" borderId="17" xfId="0" applyFont="1" applyBorder="1" applyAlignment="1">
      <alignment horizontal="center" vertical="center"/>
    </xf>
    <xf numFmtId="168" fontId="4" fillId="0" borderId="17" xfId="0" applyNumberFormat="1" applyFont="1" applyBorder="1" applyAlignment="1">
      <alignment horizontal="center" vertical="center"/>
    </xf>
    <xf numFmtId="0" fontId="14" fillId="0" borderId="17" xfId="0" applyFont="1" applyBorder="1" applyAlignment="1">
      <alignment vertical="center"/>
    </xf>
    <xf numFmtId="0" fontId="4" fillId="0" borderId="18" xfId="0" applyFont="1" applyBorder="1" applyAlignment="1">
      <alignment vertical="center"/>
    </xf>
    <xf numFmtId="0" fontId="4" fillId="0" borderId="0" xfId="0" applyFont="1" applyAlignment="1">
      <alignment horizontal="center" vertical="center"/>
    </xf>
    <xf numFmtId="0" fontId="14" fillId="0" borderId="0" xfId="0" applyFont="1" applyAlignment="1">
      <alignment horizontal="center" vertical="center"/>
    </xf>
    <xf numFmtId="168" fontId="4" fillId="0" borderId="0" xfId="0" applyNumberFormat="1" applyFont="1" applyAlignment="1">
      <alignment horizontal="center" vertical="center"/>
    </xf>
    <xf numFmtId="0" fontId="14" fillId="0" borderId="0" xfId="0" applyFont="1" applyAlignment="1">
      <alignment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12" fillId="8" borderId="7" xfId="0" applyFont="1" applyFill="1" applyBorder="1" applyAlignment="1">
      <alignment horizontal="center" vertical="center"/>
    </xf>
    <xf numFmtId="0" fontId="12" fillId="8" borderId="8" xfId="0" applyFont="1" applyFill="1" applyBorder="1" applyAlignment="1">
      <alignment horizontal="center" vertical="center"/>
    </xf>
    <xf numFmtId="166" fontId="4" fillId="0" borderId="5" xfId="0" applyNumberFormat="1" applyFont="1" applyBorder="1" applyAlignment="1">
      <alignment horizontal="center" vertical="center"/>
    </xf>
    <xf numFmtId="0" fontId="2" fillId="9" borderId="1" xfId="0" applyFont="1" applyFill="1" applyBorder="1" applyAlignment="1">
      <alignment horizontal="centerContinuous" vertical="center"/>
    </xf>
    <xf numFmtId="0" fontId="3" fillId="9" borderId="2" xfId="0" applyFont="1" applyFill="1" applyBorder="1" applyAlignment="1">
      <alignment horizontal="center" vertical="center"/>
    </xf>
    <xf numFmtId="0" fontId="2" fillId="9" borderId="2" xfId="0" applyFont="1" applyFill="1" applyBorder="1" applyAlignment="1">
      <alignment horizontal="center" vertical="center"/>
    </xf>
    <xf numFmtId="168" fontId="2" fillId="9" borderId="2" xfId="0" applyNumberFormat="1" applyFont="1" applyFill="1" applyBorder="1" applyAlignment="1">
      <alignment horizontal="center" vertical="center"/>
    </xf>
    <xf numFmtId="0" fontId="5" fillId="9" borderId="2" xfId="0" applyFont="1" applyFill="1" applyBorder="1" applyAlignment="1">
      <alignment horizontal="center" vertical="center"/>
    </xf>
    <xf numFmtId="0" fontId="11" fillId="9" borderId="6" xfId="0" applyFont="1" applyFill="1" applyBorder="1" applyAlignment="1">
      <alignment horizontal="center" vertical="center"/>
    </xf>
    <xf numFmtId="0" fontId="11" fillId="9" borderId="7" xfId="0" applyFont="1" applyFill="1" applyBorder="1" applyAlignment="1">
      <alignment horizontal="center" vertical="center"/>
    </xf>
    <xf numFmtId="0" fontId="11" fillId="9" borderId="7" xfId="0" applyFont="1" applyFill="1" applyBorder="1" applyAlignment="1">
      <alignment horizontal="center" vertical="center" wrapText="1"/>
    </xf>
    <xf numFmtId="168" fontId="11" fillId="9" borderId="7" xfId="0" applyNumberFormat="1" applyFont="1" applyFill="1" applyBorder="1" applyAlignment="1">
      <alignment horizontal="center" vertical="center" wrapText="1"/>
    </xf>
    <xf numFmtId="0" fontId="11" fillId="9" borderId="8"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2" xfId="0" applyFont="1" applyFill="1" applyBorder="1" applyAlignment="1">
      <alignment vertical="center"/>
    </xf>
    <xf numFmtId="1" fontId="4" fillId="0" borderId="13" xfId="0" applyNumberFormat="1" applyFont="1" applyFill="1" applyBorder="1" applyAlignment="1">
      <alignment horizontal="center" vertical="center"/>
    </xf>
    <xf numFmtId="9" fontId="4" fillId="0" borderId="12" xfId="0" applyNumberFormat="1" applyFont="1" applyFill="1" applyBorder="1" applyAlignment="1">
      <alignment horizontal="center" vertical="center"/>
    </xf>
    <xf numFmtId="1" fontId="4" fillId="0" borderId="12" xfId="0" applyNumberFormat="1" applyFont="1" applyFill="1" applyBorder="1" applyAlignment="1">
      <alignment horizontal="center" vertical="center"/>
    </xf>
    <xf numFmtId="0" fontId="4" fillId="0" borderId="19" xfId="0" applyFont="1" applyFill="1" applyBorder="1" applyAlignment="1">
      <alignment horizontal="center" vertical="center"/>
    </xf>
    <xf numFmtId="167" fontId="4" fillId="0" borderId="11" xfId="0" applyNumberFormat="1" applyFont="1" applyFill="1" applyBorder="1" applyAlignment="1">
      <alignment horizontal="center" vertical="center"/>
    </xf>
    <xf numFmtId="166" fontId="14" fillId="0" borderId="19" xfId="0" applyNumberFormat="1" applyFont="1" applyFill="1" applyBorder="1" applyAlignment="1">
      <alignment horizontal="center" vertical="center"/>
    </xf>
    <xf numFmtId="1" fontId="15" fillId="0" borderId="9" xfId="0" applyNumberFormat="1" applyFont="1" applyFill="1" applyBorder="1" applyAlignment="1">
      <alignment horizontal="center" vertical="center"/>
    </xf>
    <xf numFmtId="166" fontId="14" fillId="0" borderId="26" xfId="0" applyNumberFormat="1" applyFont="1" applyFill="1" applyBorder="1" applyAlignment="1">
      <alignment horizontal="center" vertical="center"/>
    </xf>
    <xf numFmtId="166" fontId="14" fillId="0" borderId="9" xfId="0" applyNumberFormat="1" applyFont="1" applyFill="1" applyBorder="1" applyAlignment="1">
      <alignment horizontal="center" vertical="center"/>
    </xf>
    <xf numFmtId="168" fontId="4" fillId="0" borderId="10" xfId="0" applyNumberFormat="1" applyFont="1" applyFill="1" applyBorder="1" applyAlignment="1">
      <alignment horizontal="center" vertical="center"/>
    </xf>
    <xf numFmtId="166" fontId="11" fillId="0" borderId="25" xfId="0" applyNumberFormat="1" applyFont="1" applyFill="1" applyBorder="1" applyAlignment="1">
      <alignment horizontal="center" vertical="center"/>
    </xf>
    <xf numFmtId="167" fontId="4" fillId="0" borderId="9" xfId="0" applyNumberFormat="1" applyFont="1" applyFill="1" applyBorder="1" applyAlignment="1">
      <alignment horizontal="center" vertical="center"/>
    </xf>
    <xf numFmtId="166" fontId="14" fillId="0" borderId="25" xfId="0" applyNumberFormat="1" applyFont="1" applyFill="1" applyBorder="1" applyAlignment="1">
      <alignment horizontal="center" vertical="center"/>
    </xf>
    <xf numFmtId="0" fontId="4" fillId="0" borderId="15" xfId="0" applyFont="1" applyFill="1" applyBorder="1" applyAlignment="1">
      <alignment horizontal="center" vertical="center" wrapText="1"/>
    </xf>
    <xf numFmtId="0" fontId="4" fillId="0" borderId="13" xfId="0" applyFont="1" applyFill="1" applyBorder="1" applyAlignment="1">
      <alignment vertical="center"/>
    </xf>
    <xf numFmtId="0" fontId="4" fillId="0" borderId="14" xfId="0" applyFont="1" applyFill="1" applyBorder="1" applyAlignment="1">
      <alignment horizontal="center" vertical="center"/>
    </xf>
    <xf numFmtId="0" fontId="4" fillId="0" borderId="20" xfId="0" applyFont="1" applyFill="1" applyBorder="1" applyAlignment="1">
      <alignment vertical="center"/>
    </xf>
    <xf numFmtId="1" fontId="4" fillId="0" borderId="20" xfId="0" applyNumberFormat="1" applyFont="1" applyFill="1" applyBorder="1" applyAlignment="1">
      <alignment horizontal="center" vertical="center"/>
    </xf>
    <xf numFmtId="9" fontId="4" fillId="0" borderId="22" xfId="0" applyNumberFormat="1" applyFont="1" applyFill="1" applyBorder="1" applyAlignment="1">
      <alignment horizontal="center" vertical="center"/>
    </xf>
    <xf numFmtId="1" fontId="4" fillId="0" borderId="22" xfId="0" applyNumberFormat="1" applyFont="1" applyFill="1" applyBorder="1" applyAlignment="1">
      <alignment horizontal="center" vertical="center"/>
    </xf>
    <xf numFmtId="0" fontId="4" fillId="0" borderId="24" xfId="0" applyFont="1" applyFill="1" applyBorder="1" applyAlignment="1">
      <alignment horizontal="center" vertical="center"/>
    </xf>
    <xf numFmtId="0" fontId="19" fillId="0" borderId="13" xfId="0" applyFont="1" applyFill="1" applyBorder="1" applyAlignment="1">
      <alignment horizontal="center" vertical="center" wrapText="1"/>
    </xf>
    <xf numFmtId="0" fontId="20" fillId="0" borderId="13" xfId="0" applyFont="1" applyFill="1" applyBorder="1" applyAlignment="1">
      <alignment horizontal="center" vertical="center"/>
    </xf>
    <xf numFmtId="0" fontId="21" fillId="0" borderId="13" xfId="0" applyFont="1" applyFill="1" applyBorder="1" applyAlignment="1">
      <alignment horizontal="center" vertical="center"/>
    </xf>
    <xf numFmtId="0" fontId="20" fillId="0" borderId="13" xfId="0" applyFont="1" applyFill="1" applyBorder="1" applyAlignment="1">
      <alignment horizontal="left" vertical="center" wrapText="1"/>
    </xf>
    <xf numFmtId="166" fontId="4" fillId="0" borderId="23" xfId="0" applyNumberFormat="1" applyFont="1" applyBorder="1" applyAlignment="1">
      <alignment vertical="center"/>
    </xf>
    <xf numFmtId="0" fontId="4" fillId="9" borderId="2" xfId="0" applyFont="1" applyFill="1" applyBorder="1" applyAlignment="1">
      <alignment vertical="center"/>
    </xf>
    <xf numFmtId="0" fontId="6" fillId="9" borderId="3" xfId="0" applyFont="1" applyFill="1" applyBorder="1" applyAlignment="1">
      <alignment horizontal="centerContinuous" vertical="center"/>
    </xf>
    <xf numFmtId="0" fontId="3" fillId="2" borderId="0" xfId="0" applyFont="1" applyFill="1" applyBorder="1" applyAlignment="1">
      <alignment horizontal="center" vertical="center"/>
    </xf>
    <xf numFmtId="0" fontId="4" fillId="2" borderId="0" xfId="0" applyFont="1" applyFill="1" applyBorder="1" applyAlignment="1">
      <alignment vertical="center"/>
    </xf>
    <xf numFmtId="0" fontId="2" fillId="2" borderId="0" xfId="0" applyFont="1" applyFill="1" applyBorder="1" applyAlignment="1">
      <alignment horizontal="center" vertical="center"/>
    </xf>
    <xf numFmtId="0" fontId="5" fillId="2" borderId="0" xfId="0" applyFont="1" applyFill="1" applyBorder="1" applyAlignment="1">
      <alignment horizontal="center" vertical="center"/>
    </xf>
    <xf numFmtId="0" fontId="6" fillId="2" borderId="0" xfId="0" applyFont="1" applyFill="1" applyBorder="1" applyAlignment="1">
      <alignment horizontal="center" vertical="center"/>
    </xf>
    <xf numFmtId="0" fontId="8" fillId="2" borderId="0" xfId="0" applyFont="1" applyFill="1" applyBorder="1" applyAlignment="1">
      <alignment horizontal="right" vertical="center"/>
    </xf>
    <xf numFmtId="0" fontId="6" fillId="2" borderId="5" xfId="0" applyFont="1" applyFill="1" applyBorder="1" applyAlignment="1">
      <alignment horizontal="centerContinuous" vertical="center"/>
    </xf>
    <xf numFmtId="0" fontId="9" fillId="2" borderId="0" xfId="0" applyFont="1" applyFill="1" applyBorder="1" applyAlignment="1">
      <alignment horizontal="center" vertical="center"/>
    </xf>
    <xf numFmtId="0" fontId="10" fillId="2" borderId="0" xfId="0" applyFont="1" applyFill="1" applyBorder="1" applyAlignment="1">
      <alignment horizontal="right" vertical="center"/>
    </xf>
    <xf numFmtId="0" fontId="9" fillId="2" borderId="0" xfId="0" applyFont="1" applyFill="1" applyBorder="1" applyAlignment="1">
      <alignment horizontal="right" vertical="center"/>
    </xf>
    <xf numFmtId="0" fontId="2" fillId="2" borderId="0" xfId="0" applyFont="1" applyFill="1" applyBorder="1" applyAlignment="1">
      <alignment horizontal="center" vertical="center" wrapText="1"/>
    </xf>
    <xf numFmtId="164" fontId="9" fillId="2" borderId="0" xfId="0" applyNumberFormat="1" applyFont="1" applyFill="1" applyBorder="1" applyAlignment="1">
      <alignment horizontal="left" vertical="center"/>
    </xf>
    <xf numFmtId="0" fontId="5" fillId="2" borderId="0" xfId="0" applyFont="1" applyFill="1" applyBorder="1" applyAlignment="1">
      <alignment horizontal="center" vertical="center" wrapText="1"/>
    </xf>
    <xf numFmtId="164" fontId="9" fillId="2" borderId="18" xfId="0" applyNumberFormat="1" applyFont="1" applyFill="1" applyBorder="1" applyAlignment="1">
      <alignment horizontal="left" vertical="center"/>
    </xf>
    <xf numFmtId="9" fontId="7" fillId="3" borderId="0" xfId="0" applyNumberFormat="1" applyFont="1" applyFill="1" applyBorder="1" applyAlignment="1">
      <alignment vertical="center" wrapText="1"/>
    </xf>
    <xf numFmtId="9" fontId="7" fillId="3" borderId="0" xfId="0" applyNumberFormat="1" applyFont="1" applyFill="1" applyBorder="1" applyAlignment="1">
      <alignment horizontal="center" vertical="center"/>
    </xf>
    <xf numFmtId="165" fontId="4" fillId="3" borderId="0" xfId="0" applyNumberFormat="1" applyFont="1" applyFill="1" applyBorder="1" applyAlignment="1">
      <alignment horizontal="center" vertical="center"/>
    </xf>
    <xf numFmtId="165" fontId="14" fillId="3" borderId="0" xfId="0" applyNumberFormat="1" applyFont="1" applyFill="1" applyBorder="1" applyAlignment="1">
      <alignment horizontal="center" vertical="center"/>
    </xf>
    <xf numFmtId="168" fontId="4" fillId="3" borderId="0" xfId="0" applyNumberFormat="1" applyFont="1" applyFill="1" applyBorder="1" applyAlignment="1">
      <alignment horizontal="center" vertical="center"/>
    </xf>
    <xf numFmtId="165" fontId="4" fillId="3" borderId="0" xfId="0" applyNumberFormat="1" applyFont="1" applyFill="1" applyBorder="1" applyAlignment="1">
      <alignment vertical="center"/>
    </xf>
    <xf numFmtId="165" fontId="14" fillId="3" borderId="0" xfId="0" applyNumberFormat="1" applyFont="1" applyFill="1" applyBorder="1" applyAlignment="1">
      <alignment vertical="center"/>
    </xf>
    <xf numFmtId="9" fontId="4" fillId="3" borderId="0" xfId="0" applyNumberFormat="1" applyFont="1" applyFill="1" applyBorder="1" applyAlignment="1">
      <alignment horizontal="center" vertical="center"/>
    </xf>
    <xf numFmtId="9" fontId="14" fillId="3" borderId="0" xfId="0" applyNumberFormat="1" applyFont="1" applyFill="1" applyBorder="1" applyAlignment="1">
      <alignment horizontal="center" vertical="center"/>
    </xf>
    <xf numFmtId="9" fontId="4" fillId="3" borderId="0" xfId="0" applyNumberFormat="1" applyFont="1" applyFill="1" applyBorder="1" applyAlignment="1">
      <alignment vertical="center"/>
    </xf>
    <xf numFmtId="9" fontId="14" fillId="3" borderId="0" xfId="0" applyNumberFormat="1" applyFont="1" applyFill="1" applyBorder="1" applyAlignment="1">
      <alignment vertical="center"/>
    </xf>
    <xf numFmtId="165" fontId="22" fillId="4" borderId="0" xfId="0" applyNumberFormat="1" applyFont="1" applyFill="1" applyBorder="1" applyAlignment="1">
      <alignment vertical="center"/>
    </xf>
    <xf numFmtId="165" fontId="22" fillId="4" borderId="0" xfId="0" applyNumberFormat="1" applyFont="1" applyFill="1" applyBorder="1" applyAlignment="1">
      <alignment horizontal="center" vertical="center"/>
    </xf>
    <xf numFmtId="165" fontId="23" fillId="4" borderId="0" xfId="0" applyNumberFormat="1" applyFont="1" applyFill="1" applyBorder="1" applyAlignment="1">
      <alignment horizontal="center" vertical="center"/>
    </xf>
    <xf numFmtId="168" fontId="22" fillId="4" borderId="0" xfId="0" applyNumberFormat="1" applyFont="1" applyFill="1" applyBorder="1" applyAlignment="1">
      <alignment horizontal="center" vertical="center"/>
    </xf>
    <xf numFmtId="165" fontId="23" fillId="4" borderId="0" xfId="0" applyNumberFormat="1" applyFont="1" applyFill="1" applyBorder="1" applyAlignment="1">
      <alignment vertical="center"/>
    </xf>
    <xf numFmtId="0" fontId="6" fillId="0" borderId="0" xfId="0" applyFont="1" applyBorder="1" applyAlignment="1">
      <alignment horizontal="centerContinuous" vertical="center"/>
    </xf>
    <xf numFmtId="0" fontId="6" fillId="0" borderId="0" xfId="0" applyFont="1" applyBorder="1" applyAlignment="1">
      <alignment horizontal="center" vertical="center"/>
    </xf>
    <xf numFmtId="0" fontId="5" fillId="0" borderId="0" xfId="0" applyFont="1" applyBorder="1" applyAlignment="1">
      <alignment horizontal="center" vertical="center"/>
    </xf>
    <xf numFmtId="168" fontId="6" fillId="0" borderId="0" xfId="0" applyNumberFormat="1" applyFont="1" applyBorder="1" applyAlignment="1">
      <alignment horizontal="center" vertical="center"/>
    </xf>
    <xf numFmtId="0" fontId="5" fillId="0" borderId="0" xfId="0" applyFont="1" applyBorder="1" applyAlignment="1">
      <alignment horizontal="centerContinuous" vertical="center"/>
    </xf>
    <xf numFmtId="0" fontId="4" fillId="0" borderId="27" xfId="0" applyFont="1" applyBorder="1" applyAlignment="1">
      <alignment horizontal="center" vertical="center" wrapText="1"/>
    </xf>
    <xf numFmtId="0" fontId="20" fillId="0" borderId="28" xfId="0" applyFont="1" applyFill="1" applyBorder="1" applyAlignment="1">
      <alignment horizontal="left" vertical="center" wrapText="1"/>
    </xf>
    <xf numFmtId="0" fontId="20" fillId="0" borderId="28" xfId="0" applyFont="1" applyFill="1" applyBorder="1" applyAlignment="1">
      <alignment horizontal="center" vertical="center"/>
    </xf>
    <xf numFmtId="9" fontId="4" fillId="0" borderId="29" xfId="0" applyNumberFormat="1" applyFont="1" applyFill="1" applyBorder="1" applyAlignment="1">
      <alignment horizontal="center" vertical="center"/>
    </xf>
    <xf numFmtId="1" fontId="4" fillId="0" borderId="29" xfId="0" applyNumberFormat="1" applyFont="1" applyFill="1" applyBorder="1" applyAlignment="1">
      <alignment horizontal="center" vertical="center"/>
    </xf>
    <xf numFmtId="167" fontId="4" fillId="0" borderId="30" xfId="0" applyNumberFormat="1" applyFont="1" applyFill="1" applyBorder="1" applyAlignment="1">
      <alignment horizontal="center" vertical="center"/>
    </xf>
    <xf numFmtId="166" fontId="14" fillId="0" borderId="31" xfId="0" applyNumberFormat="1" applyFont="1" applyFill="1" applyBorder="1" applyAlignment="1">
      <alignment horizontal="center" vertical="center"/>
    </xf>
    <xf numFmtId="1" fontId="15" fillId="0" borderId="32" xfId="0" applyNumberFormat="1" applyFont="1" applyFill="1" applyBorder="1" applyAlignment="1">
      <alignment horizontal="center" vertical="center"/>
    </xf>
    <xf numFmtId="166" fontId="14" fillId="0" borderId="33" xfId="0" applyNumberFormat="1" applyFont="1" applyFill="1" applyBorder="1" applyAlignment="1">
      <alignment horizontal="center" vertical="center"/>
    </xf>
    <xf numFmtId="166" fontId="14" fillId="0" borderId="32" xfId="0" applyNumberFormat="1" applyFont="1" applyFill="1" applyBorder="1" applyAlignment="1">
      <alignment horizontal="center" vertical="center"/>
    </xf>
    <xf numFmtId="168" fontId="4" fillId="0" borderId="34" xfId="0" applyNumberFormat="1" applyFont="1" applyFill="1" applyBorder="1" applyAlignment="1">
      <alignment horizontal="center" vertical="center"/>
    </xf>
    <xf numFmtId="166" fontId="11" fillId="0" borderId="35" xfId="0" applyNumberFormat="1" applyFont="1" applyFill="1" applyBorder="1" applyAlignment="1">
      <alignment horizontal="center" vertical="center"/>
    </xf>
    <xf numFmtId="167" fontId="4" fillId="0" borderId="32" xfId="0" applyNumberFormat="1" applyFont="1" applyFill="1" applyBorder="1" applyAlignment="1">
      <alignment horizontal="center" vertical="center"/>
    </xf>
    <xf numFmtId="166" fontId="14" fillId="0" borderId="35" xfId="0" applyNumberFormat="1" applyFont="1" applyFill="1" applyBorder="1" applyAlignment="1">
      <alignment horizontal="center" vertical="center"/>
    </xf>
    <xf numFmtId="166" fontId="4" fillId="0" borderId="33" xfId="0" applyNumberFormat="1" applyFont="1" applyBorder="1" applyAlignment="1">
      <alignment vertical="center"/>
    </xf>
    <xf numFmtId="166" fontId="4" fillId="0" borderId="18" xfId="0" applyNumberFormat="1" applyFont="1" applyBorder="1" applyAlignment="1">
      <alignment horizontal="center" vertical="center"/>
    </xf>
  </cellXfs>
  <cellStyles count="2">
    <cellStyle name="Normal" xfId="0" builtinId="0"/>
    <cellStyle name="Normal 3" xfId="1" xr:uid="{23C7BF3D-C9B6-4088-AA16-39F2594D2F85}"/>
  </cellStyles>
  <dxfs count="0"/>
  <tableStyles count="0" defaultTableStyle="TableStyleMedium2" defaultPivotStyle="PivotStyleLight16"/>
  <colors>
    <mruColors>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14</xdr:col>
      <xdr:colOff>672354</xdr:colOff>
      <xdr:row>1</xdr:row>
      <xdr:rowOff>145676</xdr:rowOff>
    </xdr:from>
    <xdr:ext cx="2363507" cy="809559"/>
    <xdr:pic>
      <xdr:nvPicPr>
        <xdr:cNvPr id="2" name="Picture 1">
          <a:extLst>
            <a:ext uri="{FF2B5EF4-FFF2-40B4-BE49-F238E27FC236}">
              <a16:creationId xmlns:a16="http://schemas.microsoft.com/office/drawing/2014/main" id="{816BFE31-5A81-4B2D-B8BE-FAF3AB4CB9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94089" y="381000"/>
          <a:ext cx="2363507" cy="809559"/>
        </a:xfrm>
        <a:prstGeom prst="rect">
          <a:avLst/>
        </a:prstGeom>
      </xdr:spPr>
    </xdr:pic>
    <xdr:clientData/>
  </xdr:oneCellAnchor>
  <xdr:oneCellAnchor>
    <xdr:from>
      <xdr:col>14</xdr:col>
      <xdr:colOff>672354</xdr:colOff>
      <xdr:row>28</xdr:row>
      <xdr:rowOff>145676</xdr:rowOff>
    </xdr:from>
    <xdr:ext cx="2363507" cy="809559"/>
    <xdr:pic>
      <xdr:nvPicPr>
        <xdr:cNvPr id="3" name="Picture 2">
          <a:extLst>
            <a:ext uri="{FF2B5EF4-FFF2-40B4-BE49-F238E27FC236}">
              <a16:creationId xmlns:a16="http://schemas.microsoft.com/office/drawing/2014/main" id="{4F9A66D6-65A8-4564-94F1-D75F4BA3D6E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94089" y="381000"/>
          <a:ext cx="2363507" cy="809559"/>
        </a:xfrm>
        <a:prstGeom prst="rect">
          <a:avLst/>
        </a:prstGeom>
      </xdr:spPr>
    </xdr:pic>
    <xdr:clientData/>
  </xdr:oneCellAnchor>
  <xdr:oneCellAnchor>
    <xdr:from>
      <xdr:col>14</xdr:col>
      <xdr:colOff>672354</xdr:colOff>
      <xdr:row>40</xdr:row>
      <xdr:rowOff>145676</xdr:rowOff>
    </xdr:from>
    <xdr:ext cx="2363507" cy="809559"/>
    <xdr:pic>
      <xdr:nvPicPr>
        <xdr:cNvPr id="4" name="Picture 3">
          <a:extLst>
            <a:ext uri="{FF2B5EF4-FFF2-40B4-BE49-F238E27FC236}">
              <a16:creationId xmlns:a16="http://schemas.microsoft.com/office/drawing/2014/main" id="{1F9A7FE8-EF9C-485C-BF12-4605F1410C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94089" y="14141823"/>
          <a:ext cx="2363507" cy="809559"/>
        </a:xfrm>
        <a:prstGeom prst="rect">
          <a:avLst/>
        </a:prstGeom>
      </xdr:spPr>
    </xdr:pic>
    <xdr:clientData/>
  </xdr:oneCellAnchor>
  <xdr:oneCellAnchor>
    <xdr:from>
      <xdr:col>14</xdr:col>
      <xdr:colOff>672354</xdr:colOff>
      <xdr:row>54</xdr:row>
      <xdr:rowOff>145676</xdr:rowOff>
    </xdr:from>
    <xdr:ext cx="2363507" cy="809559"/>
    <xdr:pic>
      <xdr:nvPicPr>
        <xdr:cNvPr id="5" name="Picture 4">
          <a:extLst>
            <a:ext uri="{FF2B5EF4-FFF2-40B4-BE49-F238E27FC236}">
              <a16:creationId xmlns:a16="http://schemas.microsoft.com/office/drawing/2014/main" id="{D5CDB652-03E9-4AD8-907E-E2983F954C1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94890" y="28598212"/>
          <a:ext cx="2363507" cy="809559"/>
        </a:xfrm>
        <a:prstGeom prst="rect">
          <a:avLst/>
        </a:prstGeom>
      </xdr:spPr>
    </xdr:pic>
    <xdr:clientData/>
  </xdr:oneCellAnchor>
  <xdr:oneCellAnchor>
    <xdr:from>
      <xdr:col>14</xdr:col>
      <xdr:colOff>672354</xdr:colOff>
      <xdr:row>66</xdr:row>
      <xdr:rowOff>145676</xdr:rowOff>
    </xdr:from>
    <xdr:ext cx="2363507" cy="809559"/>
    <xdr:pic>
      <xdr:nvPicPr>
        <xdr:cNvPr id="6" name="Picture 5">
          <a:extLst>
            <a:ext uri="{FF2B5EF4-FFF2-40B4-BE49-F238E27FC236}">
              <a16:creationId xmlns:a16="http://schemas.microsoft.com/office/drawing/2014/main" id="{62F2B52B-AA3F-475A-9CC5-FC675C361D5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858175" y="42423069"/>
          <a:ext cx="2363507" cy="809559"/>
        </a:xfrm>
        <a:prstGeom prst="rect">
          <a:avLst/>
        </a:prstGeom>
      </xdr:spPr>
    </xdr:pic>
    <xdr:clientData/>
  </xdr:oneCellAnchor>
  <xdr:oneCellAnchor>
    <xdr:from>
      <xdr:col>14</xdr:col>
      <xdr:colOff>672354</xdr:colOff>
      <xdr:row>79</xdr:row>
      <xdr:rowOff>145676</xdr:rowOff>
    </xdr:from>
    <xdr:ext cx="2363507" cy="809559"/>
    <xdr:pic>
      <xdr:nvPicPr>
        <xdr:cNvPr id="7" name="Picture 6">
          <a:extLst>
            <a:ext uri="{FF2B5EF4-FFF2-40B4-BE49-F238E27FC236}">
              <a16:creationId xmlns:a16="http://schemas.microsoft.com/office/drawing/2014/main" id="{6737AC2B-D55D-4C58-9C1B-9BE816F523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858175" y="55744462"/>
          <a:ext cx="2363507" cy="809559"/>
        </a:xfrm>
        <a:prstGeom prst="rect">
          <a:avLst/>
        </a:prstGeom>
      </xdr:spPr>
    </xdr:pic>
    <xdr:clientData/>
  </xdr:oneCellAnchor>
  <xdr:oneCellAnchor>
    <xdr:from>
      <xdr:col>14</xdr:col>
      <xdr:colOff>672354</xdr:colOff>
      <xdr:row>92</xdr:row>
      <xdr:rowOff>145676</xdr:rowOff>
    </xdr:from>
    <xdr:ext cx="2363507" cy="809559"/>
    <xdr:pic>
      <xdr:nvPicPr>
        <xdr:cNvPr id="8" name="Picture 7">
          <a:extLst>
            <a:ext uri="{FF2B5EF4-FFF2-40B4-BE49-F238E27FC236}">
              <a16:creationId xmlns:a16="http://schemas.microsoft.com/office/drawing/2014/main" id="{20C9CF53-8C31-4E53-8306-91A06400AFD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858175" y="68589605"/>
          <a:ext cx="2363507" cy="809559"/>
        </a:xfrm>
        <a:prstGeom prst="rect">
          <a:avLst/>
        </a:prstGeom>
      </xdr:spPr>
    </xdr:pic>
    <xdr:clientData/>
  </xdr:oneCellAnchor>
  <xdr:oneCellAnchor>
    <xdr:from>
      <xdr:col>14</xdr:col>
      <xdr:colOff>672354</xdr:colOff>
      <xdr:row>105</xdr:row>
      <xdr:rowOff>145676</xdr:rowOff>
    </xdr:from>
    <xdr:ext cx="2363507" cy="809559"/>
    <xdr:pic>
      <xdr:nvPicPr>
        <xdr:cNvPr id="9" name="Picture 8">
          <a:extLst>
            <a:ext uri="{FF2B5EF4-FFF2-40B4-BE49-F238E27FC236}">
              <a16:creationId xmlns:a16="http://schemas.microsoft.com/office/drawing/2014/main" id="{EA9E6333-E640-4A2F-AB3F-E07725AFF9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858175" y="81448355"/>
          <a:ext cx="2363507" cy="809559"/>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25"/>
  <sheetViews>
    <sheetView tabSelected="1" view="pageBreakPreview" topLeftCell="A105" zoomScale="70" zoomScaleNormal="70" zoomScaleSheetLayoutView="70" workbookViewId="0">
      <selection activeCell="G113" sqref="G113"/>
    </sheetView>
  </sheetViews>
  <sheetFormatPr defaultColWidth="9.140625" defaultRowHeight="18.75"/>
  <cols>
    <col min="1" max="1" width="13.5703125" style="1" customWidth="1"/>
    <col min="2" max="2" width="81" style="1" customWidth="1"/>
    <col min="3" max="3" width="15.140625" style="48" bestFit="1" customWidth="1"/>
    <col min="4" max="4" width="14.42578125" style="48" bestFit="1" customWidth="1"/>
    <col min="5" max="5" width="12.28515625" style="48" bestFit="1" customWidth="1"/>
    <col min="6" max="6" width="16.140625" style="48" customWidth="1"/>
    <col min="7" max="7" width="15.5703125" style="48" bestFit="1" customWidth="1"/>
    <col min="8" max="8" width="12.140625" style="49" bestFit="1" customWidth="1"/>
    <col min="9" max="9" width="12.28515625" style="49" customWidth="1"/>
    <col min="10" max="10" width="14.140625" style="49" bestFit="1" customWidth="1"/>
    <col min="11" max="11" width="12.85546875" style="49" bestFit="1" customWidth="1"/>
    <col min="12" max="12" width="12.42578125" style="50" bestFit="1" customWidth="1"/>
    <col min="13" max="13" width="13.42578125" style="49" customWidth="1"/>
    <col min="14" max="14" width="12.140625" style="1" bestFit="1" customWidth="1"/>
    <col min="15" max="15" width="16.140625" style="51" bestFit="1" customWidth="1"/>
    <col min="16" max="16" width="18.85546875" style="51" bestFit="1" customWidth="1"/>
    <col min="17" max="17" width="19.140625" style="1" customWidth="1"/>
    <col min="18" max="16384" width="9.140625" style="1"/>
  </cols>
  <sheetData>
    <row r="1" spans="1:17">
      <c r="A1" s="60"/>
      <c r="B1" s="61"/>
      <c r="C1" s="98"/>
      <c r="D1" s="62"/>
      <c r="E1" s="64"/>
      <c r="F1" s="64"/>
      <c r="G1" s="64"/>
      <c r="H1" s="64"/>
      <c r="I1" s="64"/>
      <c r="J1" s="64"/>
      <c r="K1" s="64"/>
      <c r="L1" s="63"/>
      <c r="M1" s="64"/>
      <c r="N1" s="62"/>
      <c r="O1" s="64"/>
      <c r="P1" s="64"/>
      <c r="Q1" s="99"/>
    </row>
    <row r="2" spans="1:17">
      <c r="A2" s="2"/>
      <c r="B2" s="100"/>
      <c r="C2" s="101"/>
      <c r="D2" s="102"/>
      <c r="E2" s="103"/>
      <c r="F2" s="103"/>
      <c r="G2" s="103"/>
      <c r="H2" s="103"/>
      <c r="I2" s="103"/>
      <c r="J2" s="104"/>
      <c r="K2" s="105" t="s">
        <v>6</v>
      </c>
      <c r="L2" s="105"/>
      <c r="M2" s="103"/>
      <c r="N2" s="104"/>
      <c r="O2" s="105"/>
      <c r="P2" s="105"/>
      <c r="Q2" s="106"/>
    </row>
    <row r="3" spans="1:17">
      <c r="A3" s="2"/>
      <c r="B3" s="107"/>
      <c r="C3" s="101"/>
      <c r="D3" s="102"/>
      <c r="E3" s="103"/>
      <c r="F3" s="103"/>
      <c r="G3" s="103"/>
      <c r="H3" s="103"/>
      <c r="I3" s="103"/>
      <c r="J3" s="104"/>
      <c r="K3" s="108" t="s">
        <v>7</v>
      </c>
      <c r="L3" s="108"/>
      <c r="M3" s="103"/>
      <c r="N3" s="104"/>
      <c r="O3" s="108"/>
      <c r="P3" s="108"/>
      <c r="Q3" s="106"/>
    </row>
    <row r="4" spans="1:17">
      <c r="A4" s="3"/>
      <c r="B4" s="100"/>
      <c r="C4" s="101"/>
      <c r="D4" s="101"/>
      <c r="E4" s="103"/>
      <c r="F4" s="103"/>
      <c r="G4" s="103"/>
      <c r="H4" s="103"/>
      <c r="I4" s="103"/>
      <c r="J4" s="104"/>
      <c r="K4" s="108" t="s">
        <v>8</v>
      </c>
      <c r="L4" s="108"/>
      <c r="M4" s="103"/>
      <c r="N4" s="104"/>
      <c r="O4" s="108"/>
      <c r="P4" s="108"/>
      <c r="Q4" s="106"/>
    </row>
    <row r="5" spans="1:17">
      <c r="A5" s="4" t="s">
        <v>73</v>
      </c>
      <c r="B5" s="109"/>
      <c r="C5" s="101"/>
      <c r="D5" s="102"/>
      <c r="E5" s="103"/>
      <c r="F5" s="103"/>
      <c r="G5" s="103"/>
      <c r="H5" s="103"/>
      <c r="I5" s="103"/>
      <c r="J5" s="104"/>
      <c r="K5" s="108" t="s">
        <v>9</v>
      </c>
      <c r="L5" s="108"/>
      <c r="M5" s="103"/>
      <c r="N5" s="104"/>
      <c r="O5" s="108"/>
      <c r="P5" s="108"/>
      <c r="Q5" s="106"/>
    </row>
    <row r="6" spans="1:17" ht="19.5" thickBot="1">
      <c r="A6" s="55"/>
      <c r="B6" s="56"/>
      <c r="C6" s="101"/>
      <c r="D6" s="110"/>
      <c r="E6" s="103"/>
      <c r="F6" s="103"/>
      <c r="G6" s="103"/>
      <c r="H6" s="103"/>
      <c r="I6" s="103"/>
      <c r="J6" s="104"/>
      <c r="K6" s="108" t="s">
        <v>0</v>
      </c>
      <c r="L6" s="111">
        <f ca="1">TODAY()</f>
        <v>46155</v>
      </c>
      <c r="M6" s="112"/>
      <c r="N6" s="104"/>
      <c r="O6" s="108"/>
      <c r="P6" s="111"/>
      <c r="Q6" s="113"/>
    </row>
    <row r="7" spans="1:17" ht="69.75" thickBot="1">
      <c r="A7" s="65" t="s">
        <v>10</v>
      </c>
      <c r="B7" s="66" t="s">
        <v>1</v>
      </c>
      <c r="C7" s="66" t="s">
        <v>11</v>
      </c>
      <c r="D7" s="66" t="s">
        <v>12</v>
      </c>
      <c r="E7" s="67" t="s">
        <v>13</v>
      </c>
      <c r="F7" s="66" t="s">
        <v>14</v>
      </c>
      <c r="G7" s="66" t="s">
        <v>24</v>
      </c>
      <c r="H7" s="67" t="s">
        <v>2</v>
      </c>
      <c r="I7" s="67" t="s">
        <v>42</v>
      </c>
      <c r="J7" s="67" t="s">
        <v>41</v>
      </c>
      <c r="K7" s="67" t="s">
        <v>36</v>
      </c>
      <c r="L7" s="68" t="s">
        <v>37</v>
      </c>
      <c r="M7" s="67" t="s">
        <v>38</v>
      </c>
      <c r="N7" s="67" t="s">
        <v>3</v>
      </c>
      <c r="O7" s="66" t="s">
        <v>15</v>
      </c>
      <c r="P7" s="66" t="s">
        <v>4</v>
      </c>
      <c r="Q7" s="69" t="s">
        <v>16</v>
      </c>
    </row>
    <row r="8" spans="1:17" ht="19.5" thickBot="1">
      <c r="A8" s="6"/>
      <c r="B8" s="7" t="s">
        <v>17</v>
      </c>
      <c r="C8" s="57"/>
      <c r="D8" s="57"/>
      <c r="E8" s="57"/>
      <c r="F8" s="57"/>
      <c r="G8" s="57"/>
      <c r="H8" s="57"/>
      <c r="I8" s="57"/>
      <c r="J8" s="57"/>
      <c r="K8" s="57"/>
      <c r="L8" s="57"/>
      <c r="M8" s="57"/>
      <c r="N8" s="57"/>
      <c r="O8" s="57"/>
      <c r="P8" s="57"/>
      <c r="Q8" s="58"/>
    </row>
    <row r="9" spans="1:17">
      <c r="A9" s="70">
        <v>1</v>
      </c>
      <c r="B9" s="71" t="s">
        <v>26</v>
      </c>
      <c r="C9" s="72">
        <v>1</v>
      </c>
      <c r="D9" s="73">
        <v>0</v>
      </c>
      <c r="E9" s="74">
        <f>(1+D9)*C9</f>
        <v>1</v>
      </c>
      <c r="F9" s="75" t="s">
        <v>18</v>
      </c>
      <c r="G9" s="76">
        <v>0</v>
      </c>
      <c r="H9" s="77">
        <f t="shared" ref="H9:H18" si="0">G9*E9</f>
        <v>0</v>
      </c>
      <c r="I9" s="78">
        <v>1</v>
      </c>
      <c r="J9" s="79" t="s">
        <v>43</v>
      </c>
      <c r="K9" s="80">
        <v>65</v>
      </c>
      <c r="L9" s="81">
        <v>0</v>
      </c>
      <c r="M9" s="78">
        <f t="shared" ref="M9:M18" si="1">L9*E9</f>
        <v>0</v>
      </c>
      <c r="N9" s="82">
        <f t="shared" ref="N9:N18" si="2">M9*K9</f>
        <v>0</v>
      </c>
      <c r="O9" s="83">
        <f t="shared" ref="O9:O18" si="3">(H9+N9)/E9</f>
        <v>0</v>
      </c>
      <c r="P9" s="84">
        <f t="shared" ref="P9:P18" si="4">O9*E9</f>
        <v>0</v>
      </c>
      <c r="Q9" s="59"/>
    </row>
    <row r="10" spans="1:17">
      <c r="A10" s="85">
        <f>IF(C10=0,"",1+MAX(A$9:A9))</f>
        <v>2</v>
      </c>
      <c r="B10" s="71" t="s">
        <v>27</v>
      </c>
      <c r="C10" s="72">
        <v>1</v>
      </c>
      <c r="D10" s="73">
        <v>0</v>
      </c>
      <c r="E10" s="74">
        <f>(1+D10)*C10</f>
        <v>1</v>
      </c>
      <c r="F10" s="75" t="s">
        <v>18</v>
      </c>
      <c r="G10" s="76">
        <v>0</v>
      </c>
      <c r="H10" s="77">
        <f t="shared" si="0"/>
        <v>0</v>
      </c>
      <c r="I10" s="78">
        <v>1</v>
      </c>
      <c r="J10" s="79" t="s">
        <v>43</v>
      </c>
      <c r="K10" s="80">
        <v>65</v>
      </c>
      <c r="L10" s="81">
        <v>0</v>
      </c>
      <c r="M10" s="78">
        <f t="shared" si="1"/>
        <v>0</v>
      </c>
      <c r="N10" s="82">
        <f t="shared" si="2"/>
        <v>0</v>
      </c>
      <c r="O10" s="83">
        <f t="shared" si="3"/>
        <v>0</v>
      </c>
      <c r="P10" s="84">
        <f t="shared" si="4"/>
        <v>0</v>
      </c>
      <c r="Q10" s="59"/>
    </row>
    <row r="11" spans="1:17">
      <c r="A11" s="85">
        <f>IF(C11=0,"",1+MAX(A$9:A10))</f>
        <v>3</v>
      </c>
      <c r="B11" s="86" t="s">
        <v>19</v>
      </c>
      <c r="C11" s="72">
        <v>1</v>
      </c>
      <c r="D11" s="73">
        <v>0</v>
      </c>
      <c r="E11" s="74">
        <f t="shared" ref="E11:E18" si="5">(1+D11)*C11</f>
        <v>1</v>
      </c>
      <c r="F11" s="87" t="s">
        <v>18</v>
      </c>
      <c r="G11" s="76">
        <v>0</v>
      </c>
      <c r="H11" s="77">
        <f t="shared" si="0"/>
        <v>0</v>
      </c>
      <c r="I11" s="78">
        <v>1</v>
      </c>
      <c r="J11" s="79" t="s">
        <v>43</v>
      </c>
      <c r="K11" s="80">
        <v>65</v>
      </c>
      <c r="L11" s="81">
        <v>0</v>
      </c>
      <c r="M11" s="78">
        <f t="shared" si="1"/>
        <v>0</v>
      </c>
      <c r="N11" s="82">
        <f t="shared" si="2"/>
        <v>0</v>
      </c>
      <c r="O11" s="83">
        <f t="shared" si="3"/>
        <v>0</v>
      </c>
      <c r="P11" s="84">
        <f t="shared" si="4"/>
        <v>0</v>
      </c>
      <c r="Q11" s="59"/>
    </row>
    <row r="12" spans="1:17">
      <c r="A12" s="85">
        <f>IF(C12=0,"",1+MAX(A$9:A11))</f>
        <v>4</v>
      </c>
      <c r="B12" s="86" t="s">
        <v>28</v>
      </c>
      <c r="C12" s="72">
        <v>1</v>
      </c>
      <c r="D12" s="73">
        <v>0</v>
      </c>
      <c r="E12" s="74">
        <f t="shared" si="5"/>
        <v>1</v>
      </c>
      <c r="F12" s="87" t="s">
        <v>18</v>
      </c>
      <c r="G12" s="76">
        <v>0</v>
      </c>
      <c r="H12" s="77">
        <f t="shared" si="0"/>
        <v>0</v>
      </c>
      <c r="I12" s="78">
        <v>1</v>
      </c>
      <c r="J12" s="79" t="s">
        <v>43</v>
      </c>
      <c r="K12" s="80">
        <v>65</v>
      </c>
      <c r="L12" s="81">
        <v>0</v>
      </c>
      <c r="M12" s="78">
        <f t="shared" si="1"/>
        <v>0</v>
      </c>
      <c r="N12" s="82">
        <f t="shared" si="2"/>
        <v>0</v>
      </c>
      <c r="O12" s="83">
        <f t="shared" si="3"/>
        <v>0</v>
      </c>
      <c r="P12" s="84">
        <f t="shared" si="4"/>
        <v>0</v>
      </c>
      <c r="Q12" s="59"/>
    </row>
    <row r="13" spans="1:17">
      <c r="A13" s="85">
        <f>IF(C13=0,"",1+MAX(A$9:A12))</f>
        <v>5</v>
      </c>
      <c r="B13" s="86" t="s">
        <v>29</v>
      </c>
      <c r="C13" s="72">
        <v>1</v>
      </c>
      <c r="D13" s="73">
        <v>0</v>
      </c>
      <c r="E13" s="74">
        <f t="shared" si="5"/>
        <v>1</v>
      </c>
      <c r="F13" s="87" t="s">
        <v>18</v>
      </c>
      <c r="G13" s="76">
        <v>0</v>
      </c>
      <c r="H13" s="77">
        <f t="shared" si="0"/>
        <v>0</v>
      </c>
      <c r="I13" s="78">
        <v>1</v>
      </c>
      <c r="J13" s="79" t="s">
        <v>43</v>
      </c>
      <c r="K13" s="80">
        <v>65</v>
      </c>
      <c r="L13" s="81">
        <v>0</v>
      </c>
      <c r="M13" s="78">
        <f t="shared" si="1"/>
        <v>0</v>
      </c>
      <c r="N13" s="82">
        <f t="shared" si="2"/>
        <v>0</v>
      </c>
      <c r="O13" s="83">
        <f t="shared" si="3"/>
        <v>0</v>
      </c>
      <c r="P13" s="84">
        <f t="shared" si="4"/>
        <v>0</v>
      </c>
      <c r="Q13" s="59"/>
    </row>
    <row r="14" spans="1:17">
      <c r="A14" s="85">
        <f>IF(C14=0,"",1+MAX(A$9:A13))</f>
        <v>6</v>
      </c>
      <c r="B14" s="86" t="s">
        <v>30</v>
      </c>
      <c r="C14" s="72">
        <v>1</v>
      </c>
      <c r="D14" s="73">
        <v>0</v>
      </c>
      <c r="E14" s="74">
        <f t="shared" si="5"/>
        <v>1</v>
      </c>
      <c r="F14" s="87" t="s">
        <v>18</v>
      </c>
      <c r="G14" s="76">
        <v>0</v>
      </c>
      <c r="H14" s="77">
        <f t="shared" si="0"/>
        <v>0</v>
      </c>
      <c r="I14" s="78">
        <v>1</v>
      </c>
      <c r="J14" s="79" t="s">
        <v>43</v>
      </c>
      <c r="K14" s="80">
        <v>65</v>
      </c>
      <c r="L14" s="81">
        <v>0</v>
      </c>
      <c r="M14" s="78">
        <f t="shared" si="1"/>
        <v>0</v>
      </c>
      <c r="N14" s="82">
        <f t="shared" si="2"/>
        <v>0</v>
      </c>
      <c r="O14" s="83">
        <f t="shared" si="3"/>
        <v>0</v>
      </c>
      <c r="P14" s="84">
        <f t="shared" si="4"/>
        <v>0</v>
      </c>
      <c r="Q14" s="59"/>
    </row>
    <row r="15" spans="1:17">
      <c r="A15" s="85">
        <f>IF(C15=0,"",1+MAX(A$9:A14))</f>
        <v>7</v>
      </c>
      <c r="B15" s="86" t="s">
        <v>31</v>
      </c>
      <c r="C15" s="72">
        <v>1</v>
      </c>
      <c r="D15" s="73">
        <v>0</v>
      </c>
      <c r="E15" s="74">
        <f t="shared" si="5"/>
        <v>1</v>
      </c>
      <c r="F15" s="87" t="s">
        <v>18</v>
      </c>
      <c r="G15" s="76">
        <v>0</v>
      </c>
      <c r="H15" s="77">
        <f t="shared" si="0"/>
        <v>0</v>
      </c>
      <c r="I15" s="78">
        <v>1</v>
      </c>
      <c r="J15" s="79" t="s">
        <v>43</v>
      </c>
      <c r="K15" s="80">
        <v>65</v>
      </c>
      <c r="L15" s="81">
        <v>0</v>
      </c>
      <c r="M15" s="78">
        <f t="shared" si="1"/>
        <v>0</v>
      </c>
      <c r="N15" s="82">
        <f t="shared" si="2"/>
        <v>0</v>
      </c>
      <c r="O15" s="83">
        <f t="shared" si="3"/>
        <v>0</v>
      </c>
      <c r="P15" s="84">
        <f t="shared" si="4"/>
        <v>0</v>
      </c>
      <c r="Q15" s="59"/>
    </row>
    <row r="16" spans="1:17">
      <c r="A16" s="85">
        <f>IF(C16=0,"",1+MAX(A$9:A15))</f>
        <v>8</v>
      </c>
      <c r="B16" s="86" t="s">
        <v>32</v>
      </c>
      <c r="C16" s="72">
        <v>1</v>
      </c>
      <c r="D16" s="73">
        <v>0</v>
      </c>
      <c r="E16" s="74">
        <f t="shared" si="5"/>
        <v>1</v>
      </c>
      <c r="F16" s="87" t="s">
        <v>18</v>
      </c>
      <c r="G16" s="76">
        <v>0</v>
      </c>
      <c r="H16" s="77">
        <f t="shared" si="0"/>
        <v>0</v>
      </c>
      <c r="I16" s="78">
        <v>1</v>
      </c>
      <c r="J16" s="79" t="s">
        <v>43</v>
      </c>
      <c r="K16" s="80">
        <v>65</v>
      </c>
      <c r="L16" s="81">
        <v>0</v>
      </c>
      <c r="M16" s="78">
        <f t="shared" si="1"/>
        <v>0</v>
      </c>
      <c r="N16" s="82">
        <f t="shared" si="2"/>
        <v>0</v>
      </c>
      <c r="O16" s="83">
        <f t="shared" si="3"/>
        <v>0</v>
      </c>
      <c r="P16" s="84">
        <f t="shared" si="4"/>
        <v>0</v>
      </c>
      <c r="Q16" s="59"/>
    </row>
    <row r="17" spans="1:17">
      <c r="A17" s="85">
        <f>IF(C17=0,"",1+MAX(A$9:A16))</f>
        <v>9</v>
      </c>
      <c r="B17" s="88" t="s">
        <v>33</v>
      </c>
      <c r="C17" s="72">
        <v>1</v>
      </c>
      <c r="D17" s="73">
        <v>0</v>
      </c>
      <c r="E17" s="74">
        <f t="shared" si="5"/>
        <v>1</v>
      </c>
      <c r="F17" s="75" t="s">
        <v>18</v>
      </c>
      <c r="G17" s="76">
        <v>0</v>
      </c>
      <c r="H17" s="77">
        <f t="shared" si="0"/>
        <v>0</v>
      </c>
      <c r="I17" s="78">
        <v>1</v>
      </c>
      <c r="J17" s="79" t="s">
        <v>43</v>
      </c>
      <c r="K17" s="80">
        <v>65</v>
      </c>
      <c r="L17" s="81">
        <v>0</v>
      </c>
      <c r="M17" s="78">
        <f t="shared" si="1"/>
        <v>0</v>
      </c>
      <c r="N17" s="82">
        <f t="shared" si="2"/>
        <v>0</v>
      </c>
      <c r="O17" s="83">
        <f t="shared" si="3"/>
        <v>0</v>
      </c>
      <c r="P17" s="84">
        <f t="shared" si="4"/>
        <v>0</v>
      </c>
      <c r="Q17" s="59"/>
    </row>
    <row r="18" spans="1:17" ht="19.5" thickBot="1">
      <c r="A18" s="85">
        <f>IF(C18=0,"",1+MAX(A$9:A17))</f>
        <v>10</v>
      </c>
      <c r="B18" s="88" t="s">
        <v>34</v>
      </c>
      <c r="C18" s="89">
        <v>1</v>
      </c>
      <c r="D18" s="90">
        <v>0</v>
      </c>
      <c r="E18" s="91">
        <f t="shared" si="5"/>
        <v>1</v>
      </c>
      <c r="F18" s="92" t="s">
        <v>18</v>
      </c>
      <c r="G18" s="76">
        <v>0</v>
      </c>
      <c r="H18" s="77">
        <f t="shared" si="0"/>
        <v>0</v>
      </c>
      <c r="I18" s="78">
        <v>1</v>
      </c>
      <c r="J18" s="79" t="s">
        <v>43</v>
      </c>
      <c r="K18" s="80">
        <v>65</v>
      </c>
      <c r="L18" s="81">
        <v>0</v>
      </c>
      <c r="M18" s="78">
        <f t="shared" si="1"/>
        <v>0</v>
      </c>
      <c r="N18" s="82">
        <f t="shared" si="2"/>
        <v>0</v>
      </c>
      <c r="O18" s="83">
        <f t="shared" si="3"/>
        <v>0</v>
      </c>
      <c r="P18" s="84">
        <f t="shared" si="4"/>
        <v>0</v>
      </c>
      <c r="Q18" s="59"/>
    </row>
    <row r="19" spans="1:17" ht="19.5" thickBot="1">
      <c r="A19" s="10" t="str">
        <f>IF(C19=0,"",1+MAX(A$9:A18))</f>
        <v/>
      </c>
      <c r="B19" s="11" t="s">
        <v>20</v>
      </c>
      <c r="C19" s="12"/>
      <c r="D19" s="13"/>
      <c r="E19" s="14"/>
      <c r="F19" s="15" t="s">
        <v>35</v>
      </c>
      <c r="G19" s="14"/>
      <c r="H19" s="16">
        <f>SUM(H9:H18)</f>
        <v>0</v>
      </c>
      <c r="I19" s="16"/>
      <c r="J19" s="16"/>
      <c r="K19" s="16"/>
      <c r="L19" s="17"/>
      <c r="M19" s="15" t="s">
        <v>25</v>
      </c>
      <c r="N19" s="16">
        <f>SUM(N9:N18)</f>
        <v>0</v>
      </c>
      <c r="O19" s="18"/>
      <c r="P19" s="19"/>
      <c r="Q19" s="20">
        <f>(SUM(P9:P19))</f>
        <v>0</v>
      </c>
    </row>
    <row r="20" spans="1:17" ht="19.5" thickBot="1">
      <c r="A20" s="52"/>
      <c r="B20" s="53"/>
      <c r="C20" s="53"/>
      <c r="D20" s="53"/>
      <c r="E20" s="53"/>
      <c r="F20" s="53"/>
      <c r="G20" s="53"/>
      <c r="H20" s="53"/>
      <c r="I20" s="53"/>
      <c r="J20" s="53"/>
      <c r="K20" s="53"/>
      <c r="L20" s="53"/>
      <c r="M20" s="53"/>
      <c r="N20" s="53"/>
      <c r="O20" s="53"/>
      <c r="P20" s="53"/>
      <c r="Q20" s="54"/>
    </row>
    <row r="21" spans="1:17" ht="19.5" thickBot="1">
      <c r="A21" s="6"/>
      <c r="B21" s="7" t="s">
        <v>48</v>
      </c>
      <c r="C21" s="57"/>
      <c r="D21" s="57"/>
      <c r="E21" s="57"/>
      <c r="F21" s="57"/>
      <c r="G21" s="57"/>
      <c r="H21" s="57"/>
      <c r="I21" s="57"/>
      <c r="J21" s="57"/>
      <c r="K21" s="57"/>
      <c r="L21" s="57"/>
      <c r="M21" s="57"/>
      <c r="N21" s="57"/>
      <c r="O21" s="57"/>
      <c r="P21" s="57"/>
      <c r="Q21" s="58"/>
    </row>
    <row r="22" spans="1:17">
      <c r="A22" s="9"/>
      <c r="B22" s="93" t="s">
        <v>52</v>
      </c>
      <c r="C22" s="94"/>
      <c r="D22" s="73"/>
      <c r="E22" s="74"/>
      <c r="F22" s="94"/>
      <c r="G22" s="76"/>
      <c r="H22" s="77"/>
      <c r="I22" s="78"/>
      <c r="J22" s="79"/>
      <c r="K22" s="80"/>
      <c r="L22" s="81"/>
      <c r="M22" s="78"/>
      <c r="N22" s="82"/>
      <c r="O22" s="83"/>
      <c r="P22" s="84"/>
      <c r="Q22" s="97"/>
    </row>
    <row r="23" spans="1:17">
      <c r="A23" s="9" t="str">
        <f>IF(C23=0,"",1+MAX(A$9:A22))</f>
        <v/>
      </c>
      <c r="B23" s="95" t="s">
        <v>50</v>
      </c>
      <c r="C23" s="94"/>
      <c r="D23" s="73"/>
      <c r="E23" s="74"/>
      <c r="F23" s="94"/>
      <c r="G23" s="76"/>
      <c r="H23" s="77"/>
      <c r="I23" s="78"/>
      <c r="J23" s="79"/>
      <c r="K23" s="80"/>
      <c r="L23" s="81"/>
      <c r="M23" s="78"/>
      <c r="N23" s="82"/>
      <c r="O23" s="83"/>
      <c r="P23" s="84"/>
      <c r="Q23" s="97"/>
    </row>
    <row r="24" spans="1:17" ht="150">
      <c r="A24" s="9">
        <f>IF(C24=0,"",1+MAX(A$9:A23))</f>
        <v>11</v>
      </c>
      <c r="B24" s="96" t="s">
        <v>54</v>
      </c>
      <c r="C24" s="94">
        <v>20364.09</v>
      </c>
      <c r="D24" s="73">
        <v>0.1</v>
      </c>
      <c r="E24" s="74">
        <f t="shared" ref="E24:E65" si="6">(1+D24)*C24</f>
        <v>22400.499000000003</v>
      </c>
      <c r="F24" s="94" t="s">
        <v>39</v>
      </c>
      <c r="G24" s="76">
        <v>1.4</v>
      </c>
      <c r="H24" s="77">
        <f t="shared" ref="H24:H65" si="7">G24*E24</f>
        <v>31360.698600000003</v>
      </c>
      <c r="I24" s="78">
        <v>1</v>
      </c>
      <c r="J24" s="79" t="s">
        <v>53</v>
      </c>
      <c r="K24" s="80">
        <v>50</v>
      </c>
      <c r="L24" s="81">
        <v>0.02</v>
      </c>
      <c r="M24" s="78">
        <f t="shared" ref="M24:M65" si="8">L24*E24</f>
        <v>448.0099800000001</v>
      </c>
      <c r="N24" s="82">
        <f t="shared" ref="N24:N65" si="9">M24*K24</f>
        <v>22400.499000000003</v>
      </c>
      <c r="O24" s="83">
        <f t="shared" ref="O24:O65" si="10">(H24+N24)/E24</f>
        <v>2.4</v>
      </c>
      <c r="P24" s="84">
        <f t="shared" ref="P24:P65" si="11">O24*E24</f>
        <v>53761.197600000007</v>
      </c>
      <c r="Q24" s="97"/>
    </row>
    <row r="25" spans="1:17" ht="150">
      <c r="A25" s="9">
        <f>IF(C25=0,"",1+MAX(A$9:A24))</f>
        <v>12</v>
      </c>
      <c r="B25" s="96" t="s">
        <v>55</v>
      </c>
      <c r="C25" s="94">
        <v>6626.94</v>
      </c>
      <c r="D25" s="73">
        <v>0.1</v>
      </c>
      <c r="E25" s="74">
        <f t="shared" si="6"/>
        <v>7289.634</v>
      </c>
      <c r="F25" s="94" t="s">
        <v>39</v>
      </c>
      <c r="G25" s="76">
        <v>1.4</v>
      </c>
      <c r="H25" s="77">
        <f t="shared" si="7"/>
        <v>10205.487599999999</v>
      </c>
      <c r="I25" s="78">
        <v>1</v>
      </c>
      <c r="J25" s="79" t="s">
        <v>53</v>
      </c>
      <c r="K25" s="80">
        <v>50</v>
      </c>
      <c r="L25" s="81">
        <v>0.02</v>
      </c>
      <c r="M25" s="78">
        <f t="shared" si="8"/>
        <v>145.79267999999999</v>
      </c>
      <c r="N25" s="82">
        <f t="shared" si="9"/>
        <v>7289.6339999999991</v>
      </c>
      <c r="O25" s="83">
        <f t="shared" si="10"/>
        <v>2.4</v>
      </c>
      <c r="P25" s="84">
        <f t="shared" si="11"/>
        <v>17495.121599999999</v>
      </c>
      <c r="Q25" s="97"/>
    </row>
    <row r="26" spans="1:17" ht="150">
      <c r="A26" s="9">
        <f>IF(C26=0,"",1+MAX(A$9:A25))</f>
        <v>13</v>
      </c>
      <c r="B26" s="96" t="s">
        <v>62</v>
      </c>
      <c r="C26" s="94">
        <v>6471</v>
      </c>
      <c r="D26" s="73">
        <v>0.1</v>
      </c>
      <c r="E26" s="74">
        <f t="shared" si="6"/>
        <v>7118.1</v>
      </c>
      <c r="F26" s="94" t="s">
        <v>39</v>
      </c>
      <c r="G26" s="76">
        <v>1.7</v>
      </c>
      <c r="H26" s="77">
        <f t="shared" si="7"/>
        <v>12100.77</v>
      </c>
      <c r="I26" s="78">
        <v>1</v>
      </c>
      <c r="J26" s="79" t="s">
        <v>53</v>
      </c>
      <c r="K26" s="80">
        <v>50</v>
      </c>
      <c r="L26" s="81">
        <v>0.02</v>
      </c>
      <c r="M26" s="78">
        <f t="shared" si="8"/>
        <v>142.36200000000002</v>
      </c>
      <c r="N26" s="82">
        <f t="shared" si="9"/>
        <v>7118.1000000000013</v>
      </c>
      <c r="O26" s="83">
        <f t="shared" si="10"/>
        <v>2.7</v>
      </c>
      <c r="P26" s="84">
        <f t="shared" si="11"/>
        <v>19218.870000000003</v>
      </c>
      <c r="Q26" s="97"/>
    </row>
    <row r="27" spans="1:17" ht="150.75" thickBot="1">
      <c r="A27" s="135">
        <f>IF(C27=0,"",1+MAX(A$9:A26))</f>
        <v>14</v>
      </c>
      <c r="B27" s="136" t="s">
        <v>56</v>
      </c>
      <c r="C27" s="137">
        <v>1292.28</v>
      </c>
      <c r="D27" s="138">
        <v>0.1</v>
      </c>
      <c r="E27" s="139">
        <f t="shared" si="6"/>
        <v>1421.508</v>
      </c>
      <c r="F27" s="137" t="s">
        <v>39</v>
      </c>
      <c r="G27" s="140">
        <v>1.4</v>
      </c>
      <c r="H27" s="141">
        <f t="shared" si="7"/>
        <v>1990.1111999999998</v>
      </c>
      <c r="I27" s="142">
        <v>1</v>
      </c>
      <c r="J27" s="143" t="s">
        <v>53</v>
      </c>
      <c r="K27" s="144">
        <v>50</v>
      </c>
      <c r="L27" s="145">
        <v>0.02</v>
      </c>
      <c r="M27" s="142">
        <f t="shared" si="8"/>
        <v>28.430160000000001</v>
      </c>
      <c r="N27" s="146">
        <f t="shared" si="9"/>
        <v>1421.508</v>
      </c>
      <c r="O27" s="147">
        <f t="shared" si="10"/>
        <v>2.4</v>
      </c>
      <c r="P27" s="148">
        <f t="shared" si="11"/>
        <v>3411.6192000000001</v>
      </c>
      <c r="Q27" s="149"/>
    </row>
    <row r="28" spans="1:17">
      <c r="A28" s="60"/>
      <c r="B28" s="61"/>
      <c r="C28" s="98"/>
      <c r="D28" s="62"/>
      <c r="E28" s="64"/>
      <c r="F28" s="64"/>
      <c r="G28" s="64"/>
      <c r="H28" s="64"/>
      <c r="I28" s="64"/>
      <c r="J28" s="64"/>
      <c r="K28" s="64"/>
      <c r="L28" s="63"/>
      <c r="M28" s="64"/>
      <c r="N28" s="62"/>
      <c r="O28" s="64"/>
      <c r="P28" s="64"/>
      <c r="Q28" s="99"/>
    </row>
    <row r="29" spans="1:17">
      <c r="A29" s="2"/>
      <c r="B29" s="100"/>
      <c r="C29" s="101"/>
      <c r="D29" s="102"/>
      <c r="E29" s="103"/>
      <c r="F29" s="103"/>
      <c r="G29" s="103"/>
      <c r="H29" s="103"/>
      <c r="I29" s="103"/>
      <c r="J29" s="104"/>
      <c r="K29" s="105" t="s">
        <v>6</v>
      </c>
      <c r="L29" s="105"/>
      <c r="M29" s="103"/>
      <c r="N29" s="104"/>
      <c r="O29" s="105"/>
      <c r="P29" s="105"/>
      <c r="Q29" s="106"/>
    </row>
    <row r="30" spans="1:17">
      <c r="A30" s="2"/>
      <c r="B30" s="107"/>
      <c r="C30" s="101"/>
      <c r="D30" s="102"/>
      <c r="E30" s="103"/>
      <c r="F30" s="103"/>
      <c r="G30" s="103"/>
      <c r="H30" s="103"/>
      <c r="I30" s="103"/>
      <c r="J30" s="104"/>
      <c r="K30" s="108" t="s">
        <v>7</v>
      </c>
      <c r="L30" s="108"/>
      <c r="M30" s="103"/>
      <c r="N30" s="104"/>
      <c r="O30" s="108"/>
      <c r="P30" s="108"/>
      <c r="Q30" s="106"/>
    </row>
    <row r="31" spans="1:17">
      <c r="A31" s="3"/>
      <c r="B31" s="100"/>
      <c r="C31" s="101"/>
      <c r="D31" s="101"/>
      <c r="E31" s="103"/>
      <c r="F31" s="103"/>
      <c r="G31" s="103"/>
      <c r="H31" s="103"/>
      <c r="I31" s="103"/>
      <c r="J31" s="104"/>
      <c r="K31" s="108" t="s">
        <v>8</v>
      </c>
      <c r="L31" s="108"/>
      <c r="M31" s="103"/>
      <c r="N31" s="104"/>
      <c r="O31" s="108"/>
      <c r="P31" s="108"/>
      <c r="Q31" s="106"/>
    </row>
    <row r="32" spans="1:17">
      <c r="A32" s="4" t="s">
        <v>73</v>
      </c>
      <c r="B32" s="109"/>
      <c r="C32" s="101"/>
      <c r="D32" s="102"/>
      <c r="E32" s="103"/>
      <c r="F32" s="103"/>
      <c r="G32" s="103"/>
      <c r="H32" s="103"/>
      <c r="I32" s="103"/>
      <c r="J32" s="104"/>
      <c r="K32" s="108" t="s">
        <v>9</v>
      </c>
      <c r="L32" s="108"/>
      <c r="M32" s="103"/>
      <c r="N32" s="104"/>
      <c r="O32" s="108"/>
      <c r="P32" s="108"/>
      <c r="Q32" s="106"/>
    </row>
    <row r="33" spans="1:17" ht="19.5" thickBot="1">
      <c r="A33" s="55"/>
      <c r="B33" s="56"/>
      <c r="C33" s="101"/>
      <c r="D33" s="110"/>
      <c r="E33" s="103"/>
      <c r="F33" s="103"/>
      <c r="G33" s="103"/>
      <c r="H33" s="103"/>
      <c r="I33" s="103"/>
      <c r="J33" s="104"/>
      <c r="K33" s="108" t="s">
        <v>0</v>
      </c>
      <c r="L33" s="111">
        <f ca="1">TODAY()</f>
        <v>46155</v>
      </c>
      <c r="M33" s="112"/>
      <c r="N33" s="104"/>
      <c r="O33" s="108"/>
      <c r="P33" s="111"/>
      <c r="Q33" s="113"/>
    </row>
    <row r="34" spans="1:17" ht="69.75" thickBot="1">
      <c r="A34" s="65" t="s">
        <v>10</v>
      </c>
      <c r="B34" s="66" t="s">
        <v>1</v>
      </c>
      <c r="C34" s="66" t="s">
        <v>11</v>
      </c>
      <c r="D34" s="66" t="s">
        <v>12</v>
      </c>
      <c r="E34" s="67" t="s">
        <v>13</v>
      </c>
      <c r="F34" s="66" t="s">
        <v>14</v>
      </c>
      <c r="G34" s="66" t="s">
        <v>24</v>
      </c>
      <c r="H34" s="67" t="s">
        <v>2</v>
      </c>
      <c r="I34" s="67" t="s">
        <v>42</v>
      </c>
      <c r="J34" s="67" t="s">
        <v>41</v>
      </c>
      <c r="K34" s="67" t="s">
        <v>36</v>
      </c>
      <c r="L34" s="68" t="s">
        <v>37</v>
      </c>
      <c r="M34" s="67" t="s">
        <v>38</v>
      </c>
      <c r="N34" s="67" t="s">
        <v>3</v>
      </c>
      <c r="O34" s="66" t="s">
        <v>15</v>
      </c>
      <c r="P34" s="66" t="s">
        <v>4</v>
      </c>
      <c r="Q34" s="69" t="s">
        <v>16</v>
      </c>
    </row>
    <row r="35" spans="1:17" ht="168.75">
      <c r="A35" s="9">
        <f>IF(C35=0,"",1+MAX(A$9:A27))</f>
        <v>15</v>
      </c>
      <c r="B35" s="96" t="s">
        <v>58</v>
      </c>
      <c r="C35" s="94">
        <v>2465</v>
      </c>
      <c r="D35" s="73">
        <v>0.1</v>
      </c>
      <c r="E35" s="74">
        <f t="shared" si="6"/>
        <v>2711.5</v>
      </c>
      <c r="F35" s="94" t="s">
        <v>39</v>
      </c>
      <c r="G35" s="76">
        <v>1.4</v>
      </c>
      <c r="H35" s="77">
        <f t="shared" si="7"/>
        <v>3796.1</v>
      </c>
      <c r="I35" s="78">
        <v>1</v>
      </c>
      <c r="J35" s="79" t="s">
        <v>53</v>
      </c>
      <c r="K35" s="80">
        <v>50</v>
      </c>
      <c r="L35" s="81">
        <v>0.02</v>
      </c>
      <c r="M35" s="78">
        <f t="shared" si="8"/>
        <v>54.230000000000004</v>
      </c>
      <c r="N35" s="82">
        <f t="shared" si="9"/>
        <v>2711.5</v>
      </c>
      <c r="O35" s="83">
        <f t="shared" si="10"/>
        <v>2.4000000000000004</v>
      </c>
      <c r="P35" s="84">
        <f t="shared" si="11"/>
        <v>6507.6000000000013</v>
      </c>
      <c r="Q35" s="97"/>
    </row>
    <row r="36" spans="1:17" ht="206.25">
      <c r="A36" s="9">
        <f>IF(C36=0,"",1+MAX(A$9:A35))</f>
        <v>16</v>
      </c>
      <c r="B36" s="96" t="s">
        <v>63</v>
      </c>
      <c r="C36" s="94">
        <v>2916</v>
      </c>
      <c r="D36" s="73">
        <v>0.1</v>
      </c>
      <c r="E36" s="74">
        <f t="shared" si="6"/>
        <v>3207.6000000000004</v>
      </c>
      <c r="F36" s="94" t="s">
        <v>39</v>
      </c>
      <c r="G36" s="76">
        <v>1.8</v>
      </c>
      <c r="H36" s="77">
        <f t="shared" si="7"/>
        <v>5773.6800000000012</v>
      </c>
      <c r="I36" s="78">
        <v>1</v>
      </c>
      <c r="J36" s="79" t="s">
        <v>53</v>
      </c>
      <c r="K36" s="80">
        <v>50</v>
      </c>
      <c r="L36" s="81">
        <v>0.02</v>
      </c>
      <c r="M36" s="78">
        <f t="shared" si="8"/>
        <v>64.152000000000015</v>
      </c>
      <c r="N36" s="82">
        <f t="shared" si="9"/>
        <v>3207.6000000000008</v>
      </c>
      <c r="O36" s="83">
        <f t="shared" si="10"/>
        <v>2.8000000000000003</v>
      </c>
      <c r="P36" s="84">
        <f t="shared" si="11"/>
        <v>8981.2800000000025</v>
      </c>
      <c r="Q36" s="97"/>
    </row>
    <row r="37" spans="1:17" ht="206.25">
      <c r="A37" s="9">
        <f>IF(C37=0,"",1+MAX(A$9:A36))</f>
        <v>17</v>
      </c>
      <c r="B37" s="96" t="s">
        <v>64</v>
      </c>
      <c r="C37" s="94">
        <v>2196</v>
      </c>
      <c r="D37" s="73">
        <v>0.1</v>
      </c>
      <c r="E37" s="74">
        <f t="shared" si="6"/>
        <v>2415.6000000000004</v>
      </c>
      <c r="F37" s="94" t="s">
        <v>39</v>
      </c>
      <c r="G37" s="76">
        <v>1.8</v>
      </c>
      <c r="H37" s="77">
        <f t="shared" si="7"/>
        <v>4348.0800000000008</v>
      </c>
      <c r="I37" s="78">
        <v>1</v>
      </c>
      <c r="J37" s="79" t="s">
        <v>53</v>
      </c>
      <c r="K37" s="80">
        <v>50</v>
      </c>
      <c r="L37" s="81">
        <v>0.02</v>
      </c>
      <c r="M37" s="78">
        <f t="shared" si="8"/>
        <v>48.312000000000012</v>
      </c>
      <c r="N37" s="82">
        <f t="shared" si="9"/>
        <v>2415.6000000000004</v>
      </c>
      <c r="O37" s="83">
        <f t="shared" si="10"/>
        <v>2.8000000000000003</v>
      </c>
      <c r="P37" s="84">
        <f t="shared" si="11"/>
        <v>6763.6800000000021</v>
      </c>
      <c r="Q37" s="97"/>
    </row>
    <row r="38" spans="1:17" ht="206.25">
      <c r="A38" s="9">
        <f>IF(C38=0,"",1+MAX(A$9:A37))</f>
        <v>18</v>
      </c>
      <c r="B38" s="96" t="s">
        <v>65</v>
      </c>
      <c r="C38" s="94">
        <v>1773</v>
      </c>
      <c r="D38" s="73">
        <v>0.1</v>
      </c>
      <c r="E38" s="74">
        <f t="shared" si="6"/>
        <v>1950.3000000000002</v>
      </c>
      <c r="F38" s="94" t="s">
        <v>39</v>
      </c>
      <c r="G38" s="76">
        <v>1.8</v>
      </c>
      <c r="H38" s="77">
        <f t="shared" si="7"/>
        <v>3510.5400000000004</v>
      </c>
      <c r="I38" s="78">
        <v>1</v>
      </c>
      <c r="J38" s="79" t="s">
        <v>53</v>
      </c>
      <c r="K38" s="80">
        <v>50</v>
      </c>
      <c r="L38" s="81">
        <v>0.02</v>
      </c>
      <c r="M38" s="78">
        <f t="shared" si="8"/>
        <v>39.006000000000007</v>
      </c>
      <c r="N38" s="82">
        <f t="shared" si="9"/>
        <v>1950.3000000000004</v>
      </c>
      <c r="O38" s="83">
        <f t="shared" si="10"/>
        <v>2.8000000000000003</v>
      </c>
      <c r="P38" s="84">
        <f t="shared" si="11"/>
        <v>5460.8400000000011</v>
      </c>
      <c r="Q38" s="97"/>
    </row>
    <row r="39" spans="1:17" ht="150.75" thickBot="1">
      <c r="A39" s="135">
        <f>IF(C39=0,"",1+MAX(A$9:A38))</f>
        <v>19</v>
      </c>
      <c r="B39" s="136" t="s">
        <v>66</v>
      </c>
      <c r="C39" s="137">
        <v>1692</v>
      </c>
      <c r="D39" s="138">
        <v>0.1</v>
      </c>
      <c r="E39" s="139">
        <f t="shared" si="6"/>
        <v>1861.2</v>
      </c>
      <c r="F39" s="137" t="s">
        <v>39</v>
      </c>
      <c r="G39" s="140">
        <v>1.4</v>
      </c>
      <c r="H39" s="141">
        <f t="shared" si="7"/>
        <v>2605.6799999999998</v>
      </c>
      <c r="I39" s="142">
        <v>1</v>
      </c>
      <c r="J39" s="143" t="s">
        <v>53</v>
      </c>
      <c r="K39" s="144">
        <v>50</v>
      </c>
      <c r="L39" s="145">
        <v>0.02</v>
      </c>
      <c r="M39" s="142">
        <f t="shared" si="8"/>
        <v>37.224000000000004</v>
      </c>
      <c r="N39" s="146">
        <f t="shared" si="9"/>
        <v>1861.2000000000003</v>
      </c>
      <c r="O39" s="147">
        <f t="shared" si="10"/>
        <v>2.4</v>
      </c>
      <c r="P39" s="148">
        <f t="shared" si="11"/>
        <v>4466.88</v>
      </c>
      <c r="Q39" s="149"/>
    </row>
    <row r="40" spans="1:17">
      <c r="A40" s="60"/>
      <c r="B40" s="61"/>
      <c r="C40" s="98"/>
      <c r="D40" s="62"/>
      <c r="E40" s="64"/>
      <c r="F40" s="64"/>
      <c r="G40" s="64"/>
      <c r="H40" s="64"/>
      <c r="I40" s="64"/>
      <c r="J40" s="64"/>
      <c r="K40" s="64"/>
      <c r="L40" s="63"/>
      <c r="M40" s="64"/>
      <c r="N40" s="62"/>
      <c r="O40" s="64"/>
      <c r="P40" s="64"/>
      <c r="Q40" s="99"/>
    </row>
    <row r="41" spans="1:17">
      <c r="A41" s="2"/>
      <c r="B41" s="100"/>
      <c r="C41" s="101"/>
      <c r="D41" s="102"/>
      <c r="E41" s="103"/>
      <c r="F41" s="103"/>
      <c r="G41" s="103"/>
      <c r="H41" s="103"/>
      <c r="I41" s="103"/>
      <c r="J41" s="104"/>
      <c r="K41" s="105" t="s">
        <v>6</v>
      </c>
      <c r="L41" s="105"/>
      <c r="M41" s="103"/>
      <c r="N41" s="104"/>
      <c r="O41" s="105"/>
      <c r="P41" s="105"/>
      <c r="Q41" s="106"/>
    </row>
    <row r="42" spans="1:17">
      <c r="A42" s="2"/>
      <c r="B42" s="107"/>
      <c r="C42" s="101"/>
      <c r="D42" s="102"/>
      <c r="E42" s="103"/>
      <c r="F42" s="103"/>
      <c r="G42" s="103"/>
      <c r="H42" s="103"/>
      <c r="I42" s="103"/>
      <c r="J42" s="104"/>
      <c r="K42" s="108" t="s">
        <v>7</v>
      </c>
      <c r="L42" s="108"/>
      <c r="M42" s="103"/>
      <c r="N42" s="104"/>
      <c r="O42" s="108"/>
      <c r="P42" s="108"/>
      <c r="Q42" s="106"/>
    </row>
    <row r="43" spans="1:17">
      <c r="A43" s="3"/>
      <c r="B43" s="100"/>
      <c r="C43" s="101"/>
      <c r="D43" s="101"/>
      <c r="E43" s="103"/>
      <c r="F43" s="103"/>
      <c r="G43" s="103"/>
      <c r="H43" s="103"/>
      <c r="I43" s="103"/>
      <c r="J43" s="104"/>
      <c r="K43" s="108" t="s">
        <v>8</v>
      </c>
      <c r="L43" s="108"/>
      <c r="M43" s="103"/>
      <c r="N43" s="104"/>
      <c r="O43" s="108"/>
      <c r="P43" s="108"/>
      <c r="Q43" s="106"/>
    </row>
    <row r="44" spans="1:17">
      <c r="A44" s="4" t="s">
        <v>73</v>
      </c>
      <c r="B44" s="109"/>
      <c r="C44" s="101"/>
      <c r="D44" s="102"/>
      <c r="E44" s="103"/>
      <c r="F44" s="103"/>
      <c r="G44" s="103"/>
      <c r="H44" s="103"/>
      <c r="I44" s="103"/>
      <c r="J44" s="104"/>
      <c r="K44" s="108" t="s">
        <v>9</v>
      </c>
      <c r="L44" s="108"/>
      <c r="M44" s="103"/>
      <c r="N44" s="104"/>
      <c r="O44" s="108"/>
      <c r="P44" s="108"/>
      <c r="Q44" s="106"/>
    </row>
    <row r="45" spans="1:17" ht="19.5" thickBot="1">
      <c r="A45" s="55"/>
      <c r="B45" s="56"/>
      <c r="C45" s="101"/>
      <c r="D45" s="110"/>
      <c r="E45" s="103"/>
      <c r="F45" s="103"/>
      <c r="G45" s="103"/>
      <c r="H45" s="103"/>
      <c r="I45" s="103"/>
      <c r="J45" s="104"/>
      <c r="K45" s="108" t="s">
        <v>0</v>
      </c>
      <c r="L45" s="111">
        <f ca="1">TODAY()</f>
        <v>46155</v>
      </c>
      <c r="M45" s="112"/>
      <c r="N45" s="104"/>
      <c r="O45" s="108"/>
      <c r="P45" s="111"/>
      <c r="Q45" s="113"/>
    </row>
    <row r="46" spans="1:17" ht="69.75" thickBot="1">
      <c r="A46" s="65" t="s">
        <v>10</v>
      </c>
      <c r="B46" s="66" t="s">
        <v>1</v>
      </c>
      <c r="C46" s="66" t="s">
        <v>11</v>
      </c>
      <c r="D46" s="66" t="s">
        <v>12</v>
      </c>
      <c r="E46" s="67" t="s">
        <v>13</v>
      </c>
      <c r="F46" s="66" t="s">
        <v>14</v>
      </c>
      <c r="G46" s="66" t="s">
        <v>24</v>
      </c>
      <c r="H46" s="67" t="s">
        <v>2</v>
      </c>
      <c r="I46" s="67" t="s">
        <v>42</v>
      </c>
      <c r="J46" s="67" t="s">
        <v>41</v>
      </c>
      <c r="K46" s="67" t="s">
        <v>36</v>
      </c>
      <c r="L46" s="68" t="s">
        <v>37</v>
      </c>
      <c r="M46" s="67" t="s">
        <v>38</v>
      </c>
      <c r="N46" s="67" t="s">
        <v>3</v>
      </c>
      <c r="O46" s="66" t="s">
        <v>15</v>
      </c>
      <c r="P46" s="66" t="s">
        <v>4</v>
      </c>
      <c r="Q46" s="69" t="s">
        <v>16</v>
      </c>
    </row>
    <row r="47" spans="1:17" ht="187.5">
      <c r="A47" s="9">
        <f>IF(C47=0,"",1+MAX(A$9:A39))</f>
        <v>20</v>
      </c>
      <c r="B47" s="96" t="s">
        <v>67</v>
      </c>
      <c r="C47" s="94">
        <v>1215</v>
      </c>
      <c r="D47" s="73">
        <v>0.1</v>
      </c>
      <c r="E47" s="74">
        <f t="shared" si="6"/>
        <v>1336.5</v>
      </c>
      <c r="F47" s="94" t="s">
        <v>39</v>
      </c>
      <c r="G47" s="76">
        <v>1.45</v>
      </c>
      <c r="H47" s="77">
        <f t="shared" si="7"/>
        <v>1937.925</v>
      </c>
      <c r="I47" s="78">
        <v>1</v>
      </c>
      <c r="J47" s="79" t="s">
        <v>53</v>
      </c>
      <c r="K47" s="80">
        <v>50</v>
      </c>
      <c r="L47" s="81">
        <v>0.02</v>
      </c>
      <c r="M47" s="78">
        <f t="shared" si="8"/>
        <v>26.73</v>
      </c>
      <c r="N47" s="82">
        <f t="shared" si="9"/>
        <v>1336.5</v>
      </c>
      <c r="O47" s="83">
        <f t="shared" si="10"/>
        <v>2.4500000000000002</v>
      </c>
      <c r="P47" s="84">
        <f t="shared" si="11"/>
        <v>3274.4250000000002</v>
      </c>
      <c r="Q47" s="97"/>
    </row>
    <row r="48" spans="1:17" ht="150">
      <c r="A48" s="9">
        <f>IF(C48=0,"",1+MAX(A$9:A47))</f>
        <v>21</v>
      </c>
      <c r="B48" s="96" t="s">
        <v>57</v>
      </c>
      <c r="C48" s="94">
        <v>243</v>
      </c>
      <c r="D48" s="73">
        <v>0.1</v>
      </c>
      <c r="E48" s="74">
        <f t="shared" si="6"/>
        <v>267.3</v>
      </c>
      <c r="F48" s="94" t="s">
        <v>39</v>
      </c>
      <c r="G48" s="76">
        <v>1.4</v>
      </c>
      <c r="H48" s="77">
        <f t="shared" si="7"/>
        <v>374.21999999999997</v>
      </c>
      <c r="I48" s="78">
        <v>1</v>
      </c>
      <c r="J48" s="79" t="s">
        <v>53</v>
      </c>
      <c r="K48" s="80">
        <v>50</v>
      </c>
      <c r="L48" s="81">
        <v>0.02</v>
      </c>
      <c r="M48" s="78">
        <f t="shared" si="8"/>
        <v>5.3460000000000001</v>
      </c>
      <c r="N48" s="82">
        <f t="shared" si="9"/>
        <v>267.3</v>
      </c>
      <c r="O48" s="83">
        <f t="shared" si="10"/>
        <v>2.4</v>
      </c>
      <c r="P48" s="84">
        <f t="shared" si="11"/>
        <v>641.52</v>
      </c>
      <c r="Q48" s="97"/>
    </row>
    <row r="49" spans="1:17" ht="206.25">
      <c r="A49" s="9">
        <f>IF(C49=0,"",1+MAX(A$9:A48))</f>
        <v>22</v>
      </c>
      <c r="B49" s="96" t="s">
        <v>68</v>
      </c>
      <c r="C49" s="94">
        <v>414</v>
      </c>
      <c r="D49" s="73">
        <v>0.1</v>
      </c>
      <c r="E49" s="74">
        <f t="shared" si="6"/>
        <v>455.40000000000003</v>
      </c>
      <c r="F49" s="94" t="s">
        <v>39</v>
      </c>
      <c r="G49" s="76">
        <v>1.8</v>
      </c>
      <c r="H49" s="77">
        <f t="shared" si="7"/>
        <v>819.72</v>
      </c>
      <c r="I49" s="78">
        <v>1</v>
      </c>
      <c r="J49" s="79" t="s">
        <v>53</v>
      </c>
      <c r="K49" s="80">
        <v>50</v>
      </c>
      <c r="L49" s="81">
        <v>0.02</v>
      </c>
      <c r="M49" s="78">
        <f t="shared" si="8"/>
        <v>9.1080000000000005</v>
      </c>
      <c r="N49" s="82">
        <f t="shared" si="9"/>
        <v>455.40000000000003</v>
      </c>
      <c r="O49" s="83">
        <f t="shared" si="10"/>
        <v>2.8000000000000003</v>
      </c>
      <c r="P49" s="84">
        <f t="shared" si="11"/>
        <v>1275.1200000000001</v>
      </c>
      <c r="Q49" s="97"/>
    </row>
    <row r="50" spans="1:17" ht="168.75">
      <c r="A50" s="9">
        <f>IF(C50=0,"",1+MAX(A$9:A49))</f>
        <v>23</v>
      </c>
      <c r="B50" s="96" t="s">
        <v>69</v>
      </c>
      <c r="C50" s="94">
        <v>189</v>
      </c>
      <c r="D50" s="73">
        <v>0.1</v>
      </c>
      <c r="E50" s="74">
        <f t="shared" si="6"/>
        <v>207.9</v>
      </c>
      <c r="F50" s="94" t="s">
        <v>39</v>
      </c>
      <c r="G50" s="76">
        <v>1.4</v>
      </c>
      <c r="H50" s="77">
        <f t="shared" si="7"/>
        <v>291.06</v>
      </c>
      <c r="I50" s="78">
        <v>1</v>
      </c>
      <c r="J50" s="79" t="s">
        <v>53</v>
      </c>
      <c r="K50" s="80">
        <v>50</v>
      </c>
      <c r="L50" s="81">
        <v>0.02</v>
      </c>
      <c r="M50" s="78">
        <f t="shared" si="8"/>
        <v>4.1580000000000004</v>
      </c>
      <c r="N50" s="82">
        <f t="shared" si="9"/>
        <v>207.9</v>
      </c>
      <c r="O50" s="83">
        <f t="shared" si="10"/>
        <v>2.4</v>
      </c>
      <c r="P50" s="84">
        <f t="shared" si="11"/>
        <v>498.96</v>
      </c>
      <c r="Q50" s="97"/>
    </row>
    <row r="51" spans="1:17">
      <c r="A51" s="9"/>
      <c r="B51" s="96"/>
      <c r="C51" s="94"/>
      <c r="D51" s="73"/>
      <c r="E51" s="74"/>
      <c r="F51" s="94"/>
      <c r="G51" s="76"/>
      <c r="H51" s="77"/>
      <c r="I51" s="78"/>
      <c r="J51" s="79"/>
      <c r="K51" s="80"/>
      <c r="L51" s="81"/>
      <c r="M51" s="78"/>
      <c r="N51" s="82"/>
      <c r="O51" s="83"/>
      <c r="P51" s="84"/>
      <c r="Q51" s="97"/>
    </row>
    <row r="52" spans="1:17">
      <c r="A52" s="9" t="str">
        <f>IF(C52=0,"",1+MAX(A$9:A50))</f>
        <v/>
      </c>
      <c r="B52" s="95" t="s">
        <v>51</v>
      </c>
      <c r="C52" s="94"/>
      <c r="D52" s="73"/>
      <c r="E52" s="74"/>
      <c r="F52" s="94"/>
      <c r="G52" s="76"/>
      <c r="H52" s="77"/>
      <c r="I52" s="78"/>
      <c r="J52" s="79"/>
      <c r="K52" s="80"/>
      <c r="L52" s="81"/>
      <c r="M52" s="78"/>
      <c r="N52" s="82"/>
      <c r="O52" s="83"/>
      <c r="P52" s="84"/>
      <c r="Q52" s="97"/>
    </row>
    <row r="53" spans="1:17" ht="150.75" thickBot="1">
      <c r="A53" s="135">
        <f>IF(C53=0,"",1+MAX(A$9:A52))</f>
        <v>24</v>
      </c>
      <c r="B53" s="136" t="s">
        <v>72</v>
      </c>
      <c r="C53" s="137">
        <v>7913.88</v>
      </c>
      <c r="D53" s="138">
        <v>0.1</v>
      </c>
      <c r="E53" s="139">
        <f t="shared" si="6"/>
        <v>8705.268</v>
      </c>
      <c r="F53" s="137" t="s">
        <v>39</v>
      </c>
      <c r="G53" s="140">
        <v>1.4</v>
      </c>
      <c r="H53" s="141">
        <f t="shared" si="7"/>
        <v>12187.375199999999</v>
      </c>
      <c r="I53" s="142">
        <v>1</v>
      </c>
      <c r="J53" s="143" t="s">
        <v>53</v>
      </c>
      <c r="K53" s="144">
        <v>50</v>
      </c>
      <c r="L53" s="145">
        <v>0.02</v>
      </c>
      <c r="M53" s="142">
        <f t="shared" si="8"/>
        <v>174.10535999999999</v>
      </c>
      <c r="N53" s="146">
        <f t="shared" si="9"/>
        <v>8705.268</v>
      </c>
      <c r="O53" s="147">
        <f t="shared" si="10"/>
        <v>2.4</v>
      </c>
      <c r="P53" s="148">
        <f t="shared" si="11"/>
        <v>20892.643199999999</v>
      </c>
      <c r="Q53" s="149"/>
    </row>
    <row r="54" spans="1:17">
      <c r="A54" s="60"/>
      <c r="B54" s="61"/>
      <c r="C54" s="98"/>
      <c r="D54" s="62"/>
      <c r="E54" s="64"/>
      <c r="F54" s="64"/>
      <c r="G54" s="64"/>
      <c r="H54" s="64"/>
      <c r="I54" s="64"/>
      <c r="J54" s="64"/>
      <c r="K54" s="64"/>
      <c r="L54" s="63"/>
      <c r="M54" s="64"/>
      <c r="N54" s="62"/>
      <c r="O54" s="64"/>
      <c r="P54" s="64"/>
      <c r="Q54" s="99"/>
    </row>
    <row r="55" spans="1:17">
      <c r="A55" s="2"/>
      <c r="B55" s="100"/>
      <c r="C55" s="101"/>
      <c r="D55" s="102"/>
      <c r="E55" s="103"/>
      <c r="F55" s="103"/>
      <c r="G55" s="103"/>
      <c r="H55" s="103"/>
      <c r="I55" s="103"/>
      <c r="J55" s="104"/>
      <c r="K55" s="105" t="s">
        <v>6</v>
      </c>
      <c r="L55" s="105"/>
      <c r="M55" s="103"/>
      <c r="N55" s="104"/>
      <c r="O55" s="105"/>
      <c r="P55" s="105"/>
      <c r="Q55" s="106"/>
    </row>
    <row r="56" spans="1:17">
      <c r="A56" s="2"/>
      <c r="B56" s="107"/>
      <c r="C56" s="101"/>
      <c r="D56" s="102"/>
      <c r="E56" s="103"/>
      <c r="F56" s="103"/>
      <c r="G56" s="103"/>
      <c r="H56" s="103"/>
      <c r="I56" s="103"/>
      <c r="J56" s="104"/>
      <c r="K56" s="108" t="s">
        <v>7</v>
      </c>
      <c r="L56" s="108"/>
      <c r="M56" s="103"/>
      <c r="N56" s="104"/>
      <c r="O56" s="108"/>
      <c r="P56" s="108"/>
      <c r="Q56" s="106"/>
    </row>
    <row r="57" spans="1:17">
      <c r="A57" s="3"/>
      <c r="B57" s="100"/>
      <c r="C57" s="101"/>
      <c r="D57" s="101"/>
      <c r="E57" s="103"/>
      <c r="F57" s="103"/>
      <c r="G57" s="103"/>
      <c r="H57" s="103"/>
      <c r="I57" s="103"/>
      <c r="J57" s="104"/>
      <c r="K57" s="108" t="s">
        <v>8</v>
      </c>
      <c r="L57" s="108"/>
      <c r="M57" s="103"/>
      <c r="N57" s="104"/>
      <c r="O57" s="108"/>
      <c r="P57" s="108"/>
      <c r="Q57" s="106"/>
    </row>
    <row r="58" spans="1:17">
      <c r="A58" s="4" t="s">
        <v>73</v>
      </c>
      <c r="B58" s="109"/>
      <c r="C58" s="101"/>
      <c r="D58" s="102"/>
      <c r="E58" s="103"/>
      <c r="F58" s="103"/>
      <c r="G58" s="103"/>
      <c r="H58" s="103"/>
      <c r="I58" s="103"/>
      <c r="J58" s="104"/>
      <c r="K58" s="108" t="s">
        <v>9</v>
      </c>
      <c r="L58" s="108"/>
      <c r="M58" s="103"/>
      <c r="N58" s="104"/>
      <c r="O58" s="108"/>
      <c r="P58" s="108"/>
      <c r="Q58" s="106"/>
    </row>
    <row r="59" spans="1:17" ht="19.5" thickBot="1">
      <c r="A59" s="55"/>
      <c r="B59" s="56"/>
      <c r="C59" s="101"/>
      <c r="D59" s="110"/>
      <c r="E59" s="103"/>
      <c r="F59" s="103"/>
      <c r="G59" s="103"/>
      <c r="H59" s="103"/>
      <c r="I59" s="103"/>
      <c r="J59" s="104"/>
      <c r="K59" s="108" t="s">
        <v>0</v>
      </c>
      <c r="L59" s="111">
        <f ca="1">TODAY()</f>
        <v>46155</v>
      </c>
      <c r="M59" s="112"/>
      <c r="N59" s="104"/>
      <c r="O59" s="108"/>
      <c r="P59" s="111"/>
      <c r="Q59" s="113"/>
    </row>
    <row r="60" spans="1:17" ht="69.75" thickBot="1">
      <c r="A60" s="65" t="s">
        <v>10</v>
      </c>
      <c r="B60" s="66" t="s">
        <v>1</v>
      </c>
      <c r="C60" s="66" t="s">
        <v>11</v>
      </c>
      <c r="D60" s="66" t="s">
        <v>12</v>
      </c>
      <c r="E60" s="67" t="s">
        <v>13</v>
      </c>
      <c r="F60" s="66" t="s">
        <v>14</v>
      </c>
      <c r="G60" s="66" t="s">
        <v>24</v>
      </c>
      <c r="H60" s="67" t="s">
        <v>2</v>
      </c>
      <c r="I60" s="67" t="s">
        <v>42</v>
      </c>
      <c r="J60" s="67" t="s">
        <v>41</v>
      </c>
      <c r="K60" s="67" t="s">
        <v>36</v>
      </c>
      <c r="L60" s="68" t="s">
        <v>37</v>
      </c>
      <c r="M60" s="67" t="s">
        <v>38</v>
      </c>
      <c r="N60" s="67" t="s">
        <v>3</v>
      </c>
      <c r="O60" s="66" t="s">
        <v>15</v>
      </c>
      <c r="P60" s="66" t="s">
        <v>4</v>
      </c>
      <c r="Q60" s="69" t="s">
        <v>16</v>
      </c>
    </row>
    <row r="61" spans="1:17" ht="150">
      <c r="A61" s="9">
        <f>IF(C61=0,"",1+MAX(A$9:A53))</f>
        <v>25</v>
      </c>
      <c r="B61" s="96" t="s">
        <v>72</v>
      </c>
      <c r="C61" s="94">
        <v>3884.85</v>
      </c>
      <c r="D61" s="73">
        <v>0.1</v>
      </c>
      <c r="E61" s="74">
        <f t="shared" si="6"/>
        <v>4273.335</v>
      </c>
      <c r="F61" s="94" t="s">
        <v>39</v>
      </c>
      <c r="G61" s="76">
        <v>1.4</v>
      </c>
      <c r="H61" s="77">
        <f t="shared" si="7"/>
        <v>5982.6689999999999</v>
      </c>
      <c r="I61" s="78">
        <v>1</v>
      </c>
      <c r="J61" s="79" t="s">
        <v>53</v>
      </c>
      <c r="K61" s="80">
        <v>50</v>
      </c>
      <c r="L61" s="81">
        <v>0.02</v>
      </c>
      <c r="M61" s="78">
        <f t="shared" si="8"/>
        <v>85.466700000000003</v>
      </c>
      <c r="N61" s="82">
        <f t="shared" si="9"/>
        <v>4273.335</v>
      </c>
      <c r="O61" s="83">
        <f t="shared" si="10"/>
        <v>2.4000000000000004</v>
      </c>
      <c r="P61" s="84">
        <f t="shared" si="11"/>
        <v>10256.004000000001</v>
      </c>
      <c r="Q61" s="97"/>
    </row>
    <row r="62" spans="1:17" ht="150">
      <c r="A62" s="9">
        <f>IF(C62=0,"",1+MAX(A$9:A61))</f>
        <v>26</v>
      </c>
      <c r="B62" s="96" t="s">
        <v>72</v>
      </c>
      <c r="C62" s="94">
        <v>356</v>
      </c>
      <c r="D62" s="73">
        <v>0.1</v>
      </c>
      <c r="E62" s="74">
        <f t="shared" si="6"/>
        <v>391.6</v>
      </c>
      <c r="F62" s="94" t="s">
        <v>39</v>
      </c>
      <c r="G62" s="76">
        <v>1.4</v>
      </c>
      <c r="H62" s="77">
        <f t="shared" si="7"/>
        <v>548.24</v>
      </c>
      <c r="I62" s="78">
        <v>1</v>
      </c>
      <c r="J62" s="79" t="s">
        <v>53</v>
      </c>
      <c r="K62" s="80">
        <v>50</v>
      </c>
      <c r="L62" s="81">
        <v>0.02</v>
      </c>
      <c r="M62" s="78">
        <f t="shared" si="8"/>
        <v>7.8320000000000007</v>
      </c>
      <c r="N62" s="82">
        <f t="shared" si="9"/>
        <v>391.6</v>
      </c>
      <c r="O62" s="83">
        <f t="shared" si="10"/>
        <v>2.4</v>
      </c>
      <c r="P62" s="84">
        <f t="shared" si="11"/>
        <v>939.84</v>
      </c>
      <c r="Q62" s="97"/>
    </row>
    <row r="63" spans="1:17" ht="150">
      <c r="A63" s="9">
        <f>IF(C63=0,"",1+MAX(A$9:A62))</f>
        <v>27</v>
      </c>
      <c r="B63" s="96" t="s">
        <v>71</v>
      </c>
      <c r="C63" s="94">
        <v>1035</v>
      </c>
      <c r="D63" s="73">
        <v>0.1</v>
      </c>
      <c r="E63" s="74">
        <f t="shared" si="6"/>
        <v>1138.5</v>
      </c>
      <c r="F63" s="94" t="s">
        <v>39</v>
      </c>
      <c r="G63" s="76">
        <v>1.7</v>
      </c>
      <c r="H63" s="77">
        <f t="shared" si="7"/>
        <v>1935.45</v>
      </c>
      <c r="I63" s="78">
        <v>1</v>
      </c>
      <c r="J63" s="79" t="s">
        <v>53</v>
      </c>
      <c r="K63" s="80">
        <v>50</v>
      </c>
      <c r="L63" s="81">
        <v>0.02</v>
      </c>
      <c r="M63" s="78">
        <f t="shared" si="8"/>
        <v>22.77</v>
      </c>
      <c r="N63" s="82">
        <f t="shared" si="9"/>
        <v>1138.5</v>
      </c>
      <c r="O63" s="83">
        <f t="shared" si="10"/>
        <v>2.6999999999999997</v>
      </c>
      <c r="P63" s="84">
        <f t="shared" si="11"/>
        <v>3073.95</v>
      </c>
      <c r="Q63" s="97"/>
    </row>
    <row r="64" spans="1:17" ht="206.25">
      <c r="A64" s="9">
        <f>IF(C64=0,"",1+MAX(A$9:A63))</f>
        <v>28</v>
      </c>
      <c r="B64" s="96" t="s">
        <v>70</v>
      </c>
      <c r="C64" s="94">
        <v>1980</v>
      </c>
      <c r="D64" s="73">
        <v>0.1</v>
      </c>
      <c r="E64" s="74">
        <f t="shared" si="6"/>
        <v>2178</v>
      </c>
      <c r="F64" s="94" t="s">
        <v>39</v>
      </c>
      <c r="G64" s="76">
        <v>1.8</v>
      </c>
      <c r="H64" s="77">
        <f t="shared" si="7"/>
        <v>3920.4</v>
      </c>
      <c r="I64" s="78">
        <v>1</v>
      </c>
      <c r="J64" s="79" t="s">
        <v>53</v>
      </c>
      <c r="K64" s="80">
        <v>50</v>
      </c>
      <c r="L64" s="81">
        <v>0.02</v>
      </c>
      <c r="M64" s="78">
        <f t="shared" si="8"/>
        <v>43.56</v>
      </c>
      <c r="N64" s="82">
        <f t="shared" si="9"/>
        <v>2178</v>
      </c>
      <c r="O64" s="83">
        <f t="shared" si="10"/>
        <v>2.8</v>
      </c>
      <c r="P64" s="84">
        <f t="shared" si="11"/>
        <v>6098.4</v>
      </c>
      <c r="Q64" s="97"/>
    </row>
    <row r="65" spans="1:17" ht="207" thickBot="1">
      <c r="A65" s="135">
        <f>IF(C65=0,"",1+MAX(A$9:A64))</f>
        <v>29</v>
      </c>
      <c r="B65" s="136" t="s">
        <v>70</v>
      </c>
      <c r="C65" s="137">
        <v>171</v>
      </c>
      <c r="D65" s="138">
        <v>0.1</v>
      </c>
      <c r="E65" s="139">
        <f t="shared" si="6"/>
        <v>188.10000000000002</v>
      </c>
      <c r="F65" s="137" t="s">
        <v>39</v>
      </c>
      <c r="G65" s="140">
        <v>1.8</v>
      </c>
      <c r="H65" s="141">
        <f t="shared" si="7"/>
        <v>338.58000000000004</v>
      </c>
      <c r="I65" s="142">
        <v>1</v>
      </c>
      <c r="J65" s="143" t="s">
        <v>53</v>
      </c>
      <c r="K65" s="144">
        <v>50</v>
      </c>
      <c r="L65" s="145">
        <v>0.02</v>
      </c>
      <c r="M65" s="142">
        <f t="shared" si="8"/>
        <v>3.7620000000000005</v>
      </c>
      <c r="N65" s="146">
        <f t="shared" si="9"/>
        <v>188.10000000000002</v>
      </c>
      <c r="O65" s="147">
        <f t="shared" si="10"/>
        <v>2.8</v>
      </c>
      <c r="P65" s="148">
        <f t="shared" si="11"/>
        <v>526.68000000000006</v>
      </c>
      <c r="Q65" s="149"/>
    </row>
    <row r="66" spans="1:17">
      <c r="A66" s="60"/>
      <c r="B66" s="61"/>
      <c r="C66" s="98"/>
      <c r="D66" s="62"/>
      <c r="E66" s="64"/>
      <c r="F66" s="64"/>
      <c r="G66" s="64"/>
      <c r="H66" s="64"/>
      <c r="I66" s="64"/>
      <c r="J66" s="64"/>
      <c r="K66" s="64"/>
      <c r="L66" s="63"/>
      <c r="M66" s="64"/>
      <c r="N66" s="62"/>
      <c r="O66" s="64"/>
      <c r="P66" s="64"/>
      <c r="Q66" s="99"/>
    </row>
    <row r="67" spans="1:17">
      <c r="A67" s="2"/>
      <c r="B67" s="100"/>
      <c r="C67" s="101"/>
      <c r="D67" s="102"/>
      <c r="E67" s="103"/>
      <c r="F67" s="103"/>
      <c r="G67" s="103"/>
      <c r="H67" s="103"/>
      <c r="I67" s="103"/>
      <c r="J67" s="104"/>
      <c r="K67" s="105" t="s">
        <v>6</v>
      </c>
      <c r="L67" s="105"/>
      <c r="M67" s="103"/>
      <c r="N67" s="104"/>
      <c r="O67" s="105"/>
      <c r="P67" s="105"/>
      <c r="Q67" s="106"/>
    </row>
    <row r="68" spans="1:17">
      <c r="A68" s="2"/>
      <c r="B68" s="107"/>
      <c r="C68" s="101"/>
      <c r="D68" s="102"/>
      <c r="E68" s="103"/>
      <c r="F68" s="103"/>
      <c r="G68" s="103"/>
      <c r="H68" s="103"/>
      <c r="I68" s="103"/>
      <c r="J68" s="104"/>
      <c r="K68" s="108" t="s">
        <v>7</v>
      </c>
      <c r="L68" s="108"/>
      <c r="M68" s="103"/>
      <c r="N68" s="104"/>
      <c r="O68" s="108"/>
      <c r="P68" s="108"/>
      <c r="Q68" s="106"/>
    </row>
    <row r="69" spans="1:17">
      <c r="A69" s="3"/>
      <c r="B69" s="100"/>
      <c r="C69" s="101"/>
      <c r="D69" s="101"/>
      <c r="E69" s="103"/>
      <c r="F69" s="103"/>
      <c r="G69" s="103"/>
      <c r="H69" s="103"/>
      <c r="I69" s="103"/>
      <c r="J69" s="104"/>
      <c r="K69" s="108" t="s">
        <v>8</v>
      </c>
      <c r="L69" s="108"/>
      <c r="M69" s="103"/>
      <c r="N69" s="104"/>
      <c r="O69" s="108"/>
      <c r="P69" s="108"/>
      <c r="Q69" s="106"/>
    </row>
    <row r="70" spans="1:17">
      <c r="A70" s="4" t="s">
        <v>73</v>
      </c>
      <c r="B70" s="109"/>
      <c r="C70" s="101"/>
      <c r="D70" s="102"/>
      <c r="E70" s="103"/>
      <c r="F70" s="103"/>
      <c r="G70" s="103"/>
      <c r="H70" s="103"/>
      <c r="I70" s="103"/>
      <c r="J70" s="104"/>
      <c r="K70" s="108" t="s">
        <v>9</v>
      </c>
      <c r="L70" s="108"/>
      <c r="M70" s="103"/>
      <c r="N70" s="104"/>
      <c r="O70" s="108"/>
      <c r="P70" s="108"/>
      <c r="Q70" s="106"/>
    </row>
    <row r="71" spans="1:17" ht="19.5" thickBot="1">
      <c r="A71" s="55"/>
      <c r="B71" s="56"/>
      <c r="C71" s="101"/>
      <c r="D71" s="110"/>
      <c r="E71" s="103"/>
      <c r="F71" s="103"/>
      <c r="G71" s="103"/>
      <c r="H71" s="103"/>
      <c r="I71" s="103"/>
      <c r="J71" s="104"/>
      <c r="K71" s="108" t="s">
        <v>0</v>
      </c>
      <c r="L71" s="111">
        <f ca="1">TODAY()</f>
        <v>46155</v>
      </c>
      <c r="M71" s="112"/>
      <c r="N71" s="104"/>
      <c r="O71" s="108"/>
      <c r="P71" s="111"/>
      <c r="Q71" s="113"/>
    </row>
    <row r="72" spans="1:17" ht="69.75" thickBot="1">
      <c r="A72" s="65" t="s">
        <v>10</v>
      </c>
      <c r="B72" s="66" t="s">
        <v>1</v>
      </c>
      <c r="C72" s="66" t="s">
        <v>11</v>
      </c>
      <c r="D72" s="66" t="s">
        <v>12</v>
      </c>
      <c r="E72" s="67" t="s">
        <v>13</v>
      </c>
      <c r="F72" s="66" t="s">
        <v>14</v>
      </c>
      <c r="G72" s="66" t="s">
        <v>24</v>
      </c>
      <c r="H72" s="67" t="s">
        <v>2</v>
      </c>
      <c r="I72" s="67" t="s">
        <v>42</v>
      </c>
      <c r="J72" s="67" t="s">
        <v>41</v>
      </c>
      <c r="K72" s="67" t="s">
        <v>36</v>
      </c>
      <c r="L72" s="68" t="s">
        <v>37</v>
      </c>
      <c r="M72" s="67" t="s">
        <v>38</v>
      </c>
      <c r="N72" s="67" t="s">
        <v>3</v>
      </c>
      <c r="O72" s="66" t="s">
        <v>15</v>
      </c>
      <c r="P72" s="66" t="s">
        <v>4</v>
      </c>
      <c r="Q72" s="69" t="s">
        <v>16</v>
      </c>
    </row>
    <row r="73" spans="1:17">
      <c r="A73" s="9" t="str">
        <f>IF(C73=0,"",1+MAX(A$9:A64))</f>
        <v/>
      </c>
      <c r="B73" s="95" t="s">
        <v>59</v>
      </c>
      <c r="C73" s="94"/>
      <c r="D73" s="73"/>
      <c r="E73" s="74"/>
      <c r="F73" s="94"/>
      <c r="G73" s="76"/>
      <c r="H73" s="77"/>
      <c r="I73" s="78"/>
      <c r="J73" s="79"/>
      <c r="K73" s="80"/>
      <c r="L73" s="81"/>
      <c r="M73" s="78"/>
      <c r="N73" s="82"/>
      <c r="O73" s="83"/>
      <c r="P73" s="84"/>
      <c r="Q73" s="8"/>
    </row>
    <row r="74" spans="1:17" ht="150">
      <c r="A74" s="9">
        <f>IF(C74=0,"",1+MAX(A$9:A73))</f>
        <v>30</v>
      </c>
      <c r="B74" s="96" t="s">
        <v>72</v>
      </c>
      <c r="C74" s="94">
        <v>4200</v>
      </c>
      <c r="D74" s="73">
        <v>0.1</v>
      </c>
      <c r="E74" s="74">
        <f t="shared" ref="E74:E86" si="12">(1+D74)*C74</f>
        <v>4620</v>
      </c>
      <c r="F74" s="94" t="s">
        <v>39</v>
      </c>
      <c r="G74" s="76">
        <v>1.4</v>
      </c>
      <c r="H74" s="77">
        <f t="shared" ref="H74:H86" si="13">G74*E74</f>
        <v>6468</v>
      </c>
      <c r="I74" s="78">
        <v>1</v>
      </c>
      <c r="J74" s="79" t="s">
        <v>53</v>
      </c>
      <c r="K74" s="80">
        <v>50</v>
      </c>
      <c r="L74" s="81">
        <v>0.02</v>
      </c>
      <c r="M74" s="78">
        <f t="shared" ref="M74:M86" si="14">L74*E74</f>
        <v>92.4</v>
      </c>
      <c r="N74" s="82">
        <f t="shared" ref="N74:N86" si="15">M74*K74</f>
        <v>4620</v>
      </c>
      <c r="O74" s="83">
        <f t="shared" ref="O74:O86" si="16">(H74+N74)/E74</f>
        <v>2.4</v>
      </c>
      <c r="P74" s="84">
        <f t="shared" ref="P74:P86" si="17">O74*E74</f>
        <v>11088</v>
      </c>
      <c r="Q74" s="8"/>
    </row>
    <row r="75" spans="1:17" ht="150">
      <c r="A75" s="9">
        <f>IF(C75=0,"",1+MAX(A$9:A74))</f>
        <v>31</v>
      </c>
      <c r="B75" s="96" t="s">
        <v>72</v>
      </c>
      <c r="C75" s="94">
        <v>3886</v>
      </c>
      <c r="D75" s="73">
        <v>0.1</v>
      </c>
      <c r="E75" s="74">
        <f t="shared" si="12"/>
        <v>4274.6000000000004</v>
      </c>
      <c r="F75" s="94" t="s">
        <v>39</v>
      </c>
      <c r="G75" s="76">
        <v>1.4</v>
      </c>
      <c r="H75" s="77">
        <f t="shared" si="13"/>
        <v>5984.4400000000005</v>
      </c>
      <c r="I75" s="78">
        <v>1</v>
      </c>
      <c r="J75" s="79" t="s">
        <v>53</v>
      </c>
      <c r="K75" s="80">
        <v>50</v>
      </c>
      <c r="L75" s="81">
        <v>0.02</v>
      </c>
      <c r="M75" s="78">
        <f t="shared" si="14"/>
        <v>85.492000000000004</v>
      </c>
      <c r="N75" s="82">
        <f t="shared" si="15"/>
        <v>4274.6000000000004</v>
      </c>
      <c r="O75" s="83">
        <f t="shared" si="16"/>
        <v>2.4</v>
      </c>
      <c r="P75" s="84">
        <f t="shared" si="17"/>
        <v>10259.040000000001</v>
      </c>
      <c r="Q75" s="8"/>
    </row>
    <row r="76" spans="1:17" ht="150">
      <c r="A76" s="9">
        <f>IF(C76=0,"",1+MAX(A$9:A75))</f>
        <v>32</v>
      </c>
      <c r="B76" s="96" t="s">
        <v>72</v>
      </c>
      <c r="C76" s="94">
        <v>426</v>
      </c>
      <c r="D76" s="73">
        <v>0.1</v>
      </c>
      <c r="E76" s="74">
        <f t="shared" si="12"/>
        <v>468.6</v>
      </c>
      <c r="F76" s="94" t="s">
        <v>39</v>
      </c>
      <c r="G76" s="76">
        <v>1.4</v>
      </c>
      <c r="H76" s="77">
        <f t="shared" si="13"/>
        <v>656.04</v>
      </c>
      <c r="I76" s="78">
        <v>1</v>
      </c>
      <c r="J76" s="79" t="s">
        <v>53</v>
      </c>
      <c r="K76" s="80">
        <v>50</v>
      </c>
      <c r="L76" s="81">
        <v>0.02</v>
      </c>
      <c r="M76" s="78">
        <f t="shared" si="14"/>
        <v>9.3719999999999999</v>
      </c>
      <c r="N76" s="82">
        <f t="shared" si="15"/>
        <v>468.6</v>
      </c>
      <c r="O76" s="83">
        <f t="shared" si="16"/>
        <v>2.3999999999999995</v>
      </c>
      <c r="P76" s="84">
        <f t="shared" si="17"/>
        <v>1124.6399999999999</v>
      </c>
      <c r="Q76" s="8"/>
    </row>
    <row r="77" spans="1:17" ht="150">
      <c r="A77" s="9">
        <f>IF(C77=0,"",1+MAX(A$9:A76))</f>
        <v>33</v>
      </c>
      <c r="B77" s="96" t="s">
        <v>71</v>
      </c>
      <c r="C77" s="94">
        <v>1056</v>
      </c>
      <c r="D77" s="73">
        <v>0.1</v>
      </c>
      <c r="E77" s="74">
        <f t="shared" si="12"/>
        <v>1161.6000000000001</v>
      </c>
      <c r="F77" s="94" t="s">
        <v>39</v>
      </c>
      <c r="G77" s="76">
        <v>1.7</v>
      </c>
      <c r="H77" s="77">
        <f t="shared" si="13"/>
        <v>1974.7200000000003</v>
      </c>
      <c r="I77" s="78">
        <v>1</v>
      </c>
      <c r="J77" s="79" t="s">
        <v>53</v>
      </c>
      <c r="K77" s="80">
        <v>50</v>
      </c>
      <c r="L77" s="81">
        <v>0.02</v>
      </c>
      <c r="M77" s="78">
        <f t="shared" si="14"/>
        <v>23.232000000000003</v>
      </c>
      <c r="N77" s="82">
        <f t="shared" si="15"/>
        <v>1161.6000000000001</v>
      </c>
      <c r="O77" s="83">
        <f t="shared" si="16"/>
        <v>2.7</v>
      </c>
      <c r="P77" s="84">
        <f t="shared" si="17"/>
        <v>3136.3200000000006</v>
      </c>
      <c r="Q77" s="8"/>
    </row>
    <row r="78" spans="1:17" ht="207" thickBot="1">
      <c r="A78" s="135">
        <f>IF(C78=0,"",1+MAX(A$9:A77))</f>
        <v>34</v>
      </c>
      <c r="B78" s="136" t="s">
        <v>70</v>
      </c>
      <c r="C78" s="137">
        <v>1456</v>
      </c>
      <c r="D78" s="138">
        <v>0.1</v>
      </c>
      <c r="E78" s="139">
        <f t="shared" si="12"/>
        <v>1601.6000000000001</v>
      </c>
      <c r="F78" s="137" t="s">
        <v>39</v>
      </c>
      <c r="G78" s="140">
        <v>1.8</v>
      </c>
      <c r="H78" s="141">
        <f t="shared" si="13"/>
        <v>2882.88</v>
      </c>
      <c r="I78" s="142">
        <v>1</v>
      </c>
      <c r="J78" s="143" t="s">
        <v>53</v>
      </c>
      <c r="K78" s="144">
        <v>50</v>
      </c>
      <c r="L78" s="145">
        <v>0.02</v>
      </c>
      <c r="M78" s="142">
        <f t="shared" si="14"/>
        <v>32.032000000000004</v>
      </c>
      <c r="N78" s="146">
        <f t="shared" si="15"/>
        <v>1601.6000000000001</v>
      </c>
      <c r="O78" s="147">
        <f t="shared" si="16"/>
        <v>2.8000000000000003</v>
      </c>
      <c r="P78" s="148">
        <f t="shared" si="17"/>
        <v>4484.4800000000005</v>
      </c>
      <c r="Q78" s="150"/>
    </row>
    <row r="79" spans="1:17">
      <c r="A79" s="60"/>
      <c r="B79" s="61"/>
      <c r="C79" s="98"/>
      <c r="D79" s="62"/>
      <c r="E79" s="64"/>
      <c r="F79" s="64"/>
      <c r="G79" s="64"/>
      <c r="H79" s="64"/>
      <c r="I79" s="64"/>
      <c r="J79" s="64"/>
      <c r="K79" s="64"/>
      <c r="L79" s="63"/>
      <c r="M79" s="64"/>
      <c r="N79" s="62"/>
      <c r="O79" s="64"/>
      <c r="P79" s="64"/>
      <c r="Q79" s="99"/>
    </row>
    <row r="80" spans="1:17">
      <c r="A80" s="2"/>
      <c r="B80" s="100"/>
      <c r="C80" s="101"/>
      <c r="D80" s="102"/>
      <c r="E80" s="103"/>
      <c r="F80" s="103"/>
      <c r="G80" s="103"/>
      <c r="H80" s="103"/>
      <c r="I80" s="103"/>
      <c r="J80" s="104"/>
      <c r="K80" s="105" t="s">
        <v>6</v>
      </c>
      <c r="L80" s="105"/>
      <c r="M80" s="103"/>
      <c r="N80" s="104"/>
      <c r="O80" s="105"/>
      <c r="P80" s="105"/>
      <c r="Q80" s="106"/>
    </row>
    <row r="81" spans="1:17">
      <c r="A81" s="2"/>
      <c r="B81" s="107"/>
      <c r="C81" s="101"/>
      <c r="D81" s="102"/>
      <c r="E81" s="103"/>
      <c r="F81" s="103"/>
      <c r="G81" s="103"/>
      <c r="H81" s="103"/>
      <c r="I81" s="103"/>
      <c r="J81" s="104"/>
      <c r="K81" s="108" t="s">
        <v>7</v>
      </c>
      <c r="L81" s="108"/>
      <c r="M81" s="103"/>
      <c r="N81" s="104"/>
      <c r="O81" s="108"/>
      <c r="P81" s="108"/>
      <c r="Q81" s="106"/>
    </row>
    <row r="82" spans="1:17">
      <c r="A82" s="3"/>
      <c r="B82" s="100"/>
      <c r="C82" s="101"/>
      <c r="D82" s="101"/>
      <c r="E82" s="103"/>
      <c r="F82" s="103"/>
      <c r="G82" s="103"/>
      <c r="H82" s="103"/>
      <c r="I82" s="103"/>
      <c r="J82" s="104"/>
      <c r="K82" s="108" t="s">
        <v>8</v>
      </c>
      <c r="L82" s="108"/>
      <c r="M82" s="103"/>
      <c r="N82" s="104"/>
      <c r="O82" s="108"/>
      <c r="P82" s="108"/>
      <c r="Q82" s="106"/>
    </row>
    <row r="83" spans="1:17">
      <c r="A83" s="4" t="s">
        <v>73</v>
      </c>
      <c r="B83" s="109"/>
      <c r="C83" s="101"/>
      <c r="D83" s="102"/>
      <c r="E83" s="103"/>
      <c r="F83" s="103"/>
      <c r="G83" s="103"/>
      <c r="H83" s="103"/>
      <c r="I83" s="103"/>
      <c r="J83" s="104"/>
      <c r="K83" s="108" t="s">
        <v>9</v>
      </c>
      <c r="L83" s="108"/>
      <c r="M83" s="103"/>
      <c r="N83" s="104"/>
      <c r="O83" s="108"/>
      <c r="P83" s="108"/>
      <c r="Q83" s="106"/>
    </row>
    <row r="84" spans="1:17" ht="19.5" thickBot="1">
      <c r="A84" s="55"/>
      <c r="B84" s="56"/>
      <c r="C84" s="101"/>
      <c r="D84" s="110"/>
      <c r="E84" s="103"/>
      <c r="F84" s="103"/>
      <c r="G84" s="103"/>
      <c r="H84" s="103"/>
      <c r="I84" s="103"/>
      <c r="J84" s="104"/>
      <c r="K84" s="108" t="s">
        <v>0</v>
      </c>
      <c r="L84" s="111">
        <f ca="1">TODAY()</f>
        <v>46155</v>
      </c>
      <c r="M84" s="112"/>
      <c r="N84" s="104"/>
      <c r="O84" s="108"/>
      <c r="P84" s="111"/>
      <c r="Q84" s="113"/>
    </row>
    <row r="85" spans="1:17" ht="69.75" thickBot="1">
      <c r="A85" s="65" t="s">
        <v>10</v>
      </c>
      <c r="B85" s="66" t="s">
        <v>1</v>
      </c>
      <c r="C85" s="66" t="s">
        <v>11</v>
      </c>
      <c r="D85" s="66" t="s">
        <v>12</v>
      </c>
      <c r="E85" s="67" t="s">
        <v>13</v>
      </c>
      <c r="F85" s="66" t="s">
        <v>14</v>
      </c>
      <c r="G85" s="66" t="s">
        <v>24</v>
      </c>
      <c r="H85" s="67" t="s">
        <v>2</v>
      </c>
      <c r="I85" s="67" t="s">
        <v>42</v>
      </c>
      <c r="J85" s="67" t="s">
        <v>41</v>
      </c>
      <c r="K85" s="67" t="s">
        <v>36</v>
      </c>
      <c r="L85" s="68" t="s">
        <v>37</v>
      </c>
      <c r="M85" s="67" t="s">
        <v>38</v>
      </c>
      <c r="N85" s="67" t="s">
        <v>3</v>
      </c>
      <c r="O85" s="66" t="s">
        <v>15</v>
      </c>
      <c r="P85" s="66" t="s">
        <v>4</v>
      </c>
      <c r="Q85" s="69" t="s">
        <v>16</v>
      </c>
    </row>
    <row r="86" spans="1:17" ht="206.25">
      <c r="A86" s="9">
        <f>IF(C86=0,"",1+MAX(A$9:A78))</f>
        <v>35</v>
      </c>
      <c r="B86" s="96" t="s">
        <v>70</v>
      </c>
      <c r="C86" s="94">
        <v>170</v>
      </c>
      <c r="D86" s="73">
        <v>0.1</v>
      </c>
      <c r="E86" s="74">
        <f t="shared" si="12"/>
        <v>187.00000000000003</v>
      </c>
      <c r="F86" s="94" t="s">
        <v>39</v>
      </c>
      <c r="G86" s="76">
        <v>1.8</v>
      </c>
      <c r="H86" s="77">
        <f t="shared" si="13"/>
        <v>336.60000000000008</v>
      </c>
      <c r="I86" s="78">
        <v>1</v>
      </c>
      <c r="J86" s="79" t="s">
        <v>53</v>
      </c>
      <c r="K86" s="80">
        <v>50</v>
      </c>
      <c r="L86" s="81">
        <v>0.02</v>
      </c>
      <c r="M86" s="78">
        <f t="shared" si="14"/>
        <v>3.7400000000000007</v>
      </c>
      <c r="N86" s="82">
        <f t="shared" si="15"/>
        <v>187.00000000000003</v>
      </c>
      <c r="O86" s="83">
        <f t="shared" si="16"/>
        <v>2.8000000000000003</v>
      </c>
      <c r="P86" s="84">
        <f t="shared" si="17"/>
        <v>523.60000000000014</v>
      </c>
      <c r="Q86" s="8"/>
    </row>
    <row r="87" spans="1:17">
      <c r="A87" s="9" t="str">
        <f>IF(C87=0,"",1+MAX(A$9:A78))</f>
        <v/>
      </c>
      <c r="B87" s="95" t="s">
        <v>60</v>
      </c>
      <c r="C87" s="94"/>
      <c r="D87" s="73"/>
      <c r="E87" s="74"/>
      <c r="F87" s="94"/>
      <c r="G87" s="76"/>
      <c r="H87" s="77"/>
      <c r="I87" s="78"/>
      <c r="J87" s="79"/>
      <c r="K87" s="80"/>
      <c r="L87" s="81"/>
      <c r="M87" s="78"/>
      <c r="N87" s="82"/>
      <c r="O87" s="83"/>
      <c r="P87" s="84"/>
      <c r="Q87" s="8"/>
    </row>
    <row r="88" spans="1:17" ht="150">
      <c r="A88" s="9">
        <f>IF(C88=0,"",1+MAX(A$9:A87))</f>
        <v>36</v>
      </c>
      <c r="B88" s="96" t="s">
        <v>72</v>
      </c>
      <c r="C88" s="94">
        <v>6800</v>
      </c>
      <c r="D88" s="73">
        <v>0.1</v>
      </c>
      <c r="E88" s="74">
        <f t="shared" ref="E88:E100" si="18">(1+D88)*C88</f>
        <v>7480.0000000000009</v>
      </c>
      <c r="F88" s="94" t="s">
        <v>39</v>
      </c>
      <c r="G88" s="76">
        <v>1.4</v>
      </c>
      <c r="H88" s="77">
        <f t="shared" ref="H88:H100" si="19">G88*E88</f>
        <v>10472</v>
      </c>
      <c r="I88" s="78">
        <v>1</v>
      </c>
      <c r="J88" s="79" t="s">
        <v>53</v>
      </c>
      <c r="K88" s="80">
        <v>50</v>
      </c>
      <c r="L88" s="81">
        <v>0.02</v>
      </c>
      <c r="M88" s="78">
        <f t="shared" ref="M88:M100" si="20">L88*E88</f>
        <v>149.60000000000002</v>
      </c>
      <c r="N88" s="82">
        <f t="shared" ref="N88:N100" si="21">M88*K88</f>
        <v>7480.0000000000009</v>
      </c>
      <c r="O88" s="83">
        <f t="shared" ref="O88:O100" si="22">(H88+N88)/E88</f>
        <v>2.4</v>
      </c>
      <c r="P88" s="84">
        <f t="shared" ref="P88:P100" si="23">O88*E88</f>
        <v>17952</v>
      </c>
      <c r="Q88" s="8"/>
    </row>
    <row r="89" spans="1:17" ht="150">
      <c r="A89" s="9">
        <f>IF(C89=0,"",1+MAX(A$9:A88))</f>
        <v>37</v>
      </c>
      <c r="B89" s="96" t="s">
        <v>72</v>
      </c>
      <c r="C89" s="94">
        <v>4200</v>
      </c>
      <c r="D89" s="73">
        <v>0.1</v>
      </c>
      <c r="E89" s="74">
        <f t="shared" si="18"/>
        <v>4620</v>
      </c>
      <c r="F89" s="94" t="s">
        <v>39</v>
      </c>
      <c r="G89" s="76">
        <v>1.4</v>
      </c>
      <c r="H89" s="77">
        <f t="shared" si="19"/>
        <v>6468</v>
      </c>
      <c r="I89" s="78">
        <v>1</v>
      </c>
      <c r="J89" s="79" t="s">
        <v>53</v>
      </c>
      <c r="K89" s="80">
        <v>50</v>
      </c>
      <c r="L89" s="81">
        <v>0.02</v>
      </c>
      <c r="M89" s="78">
        <f t="shared" si="20"/>
        <v>92.4</v>
      </c>
      <c r="N89" s="82">
        <f t="shared" si="21"/>
        <v>4620</v>
      </c>
      <c r="O89" s="83">
        <f t="shared" si="22"/>
        <v>2.4</v>
      </c>
      <c r="P89" s="84">
        <f t="shared" si="23"/>
        <v>11088</v>
      </c>
      <c r="Q89" s="8"/>
    </row>
    <row r="90" spans="1:17" ht="150">
      <c r="A90" s="9">
        <f>IF(C90=0,"",1+MAX(A$9:A89))</f>
        <v>38</v>
      </c>
      <c r="B90" s="96" t="s">
        <v>72</v>
      </c>
      <c r="C90" s="94">
        <v>425</v>
      </c>
      <c r="D90" s="73">
        <v>0.1</v>
      </c>
      <c r="E90" s="74">
        <f t="shared" si="18"/>
        <v>467.50000000000006</v>
      </c>
      <c r="F90" s="94" t="s">
        <v>39</v>
      </c>
      <c r="G90" s="76">
        <v>1.4</v>
      </c>
      <c r="H90" s="77">
        <f t="shared" si="19"/>
        <v>654.5</v>
      </c>
      <c r="I90" s="78">
        <v>1</v>
      </c>
      <c r="J90" s="79" t="s">
        <v>53</v>
      </c>
      <c r="K90" s="80">
        <v>50</v>
      </c>
      <c r="L90" s="81">
        <v>0.02</v>
      </c>
      <c r="M90" s="78">
        <f t="shared" si="20"/>
        <v>9.3500000000000014</v>
      </c>
      <c r="N90" s="82">
        <f t="shared" si="21"/>
        <v>467.50000000000006</v>
      </c>
      <c r="O90" s="83">
        <f t="shared" si="22"/>
        <v>2.4</v>
      </c>
      <c r="P90" s="84">
        <f t="shared" si="23"/>
        <v>1122</v>
      </c>
      <c r="Q90" s="8"/>
    </row>
    <row r="91" spans="1:17" ht="150.75" thickBot="1">
      <c r="A91" s="135">
        <f>IF(C91=0,"",1+MAX(A$9:A90))</f>
        <v>39</v>
      </c>
      <c r="B91" s="136" t="s">
        <v>71</v>
      </c>
      <c r="C91" s="137">
        <v>1024</v>
      </c>
      <c r="D91" s="138">
        <v>0.1</v>
      </c>
      <c r="E91" s="139">
        <f t="shared" si="18"/>
        <v>1126.4000000000001</v>
      </c>
      <c r="F91" s="137" t="s">
        <v>39</v>
      </c>
      <c r="G91" s="140">
        <v>1.7</v>
      </c>
      <c r="H91" s="141">
        <f t="shared" si="19"/>
        <v>1914.88</v>
      </c>
      <c r="I91" s="142">
        <v>1</v>
      </c>
      <c r="J91" s="143" t="s">
        <v>53</v>
      </c>
      <c r="K91" s="144">
        <v>50</v>
      </c>
      <c r="L91" s="145">
        <v>0.02</v>
      </c>
      <c r="M91" s="142">
        <f t="shared" si="20"/>
        <v>22.528000000000002</v>
      </c>
      <c r="N91" s="146">
        <f t="shared" si="21"/>
        <v>1126.4000000000001</v>
      </c>
      <c r="O91" s="147">
        <f t="shared" si="22"/>
        <v>2.7</v>
      </c>
      <c r="P91" s="148">
        <f t="shared" si="23"/>
        <v>3041.2800000000007</v>
      </c>
      <c r="Q91" s="150"/>
    </row>
    <row r="92" spans="1:17">
      <c r="A92" s="60"/>
      <c r="B92" s="61"/>
      <c r="C92" s="98"/>
      <c r="D92" s="62"/>
      <c r="E92" s="64"/>
      <c r="F92" s="64"/>
      <c r="G92" s="64"/>
      <c r="H92" s="64"/>
      <c r="I92" s="64"/>
      <c r="J92" s="64"/>
      <c r="K92" s="64"/>
      <c r="L92" s="63"/>
      <c r="M92" s="64"/>
      <c r="N92" s="62"/>
      <c r="O92" s="64"/>
      <c r="P92" s="64"/>
      <c r="Q92" s="99"/>
    </row>
    <row r="93" spans="1:17">
      <c r="A93" s="2"/>
      <c r="B93" s="100"/>
      <c r="C93" s="101"/>
      <c r="D93" s="102"/>
      <c r="E93" s="103"/>
      <c r="F93" s="103"/>
      <c r="G93" s="103"/>
      <c r="H93" s="103"/>
      <c r="I93" s="103"/>
      <c r="J93" s="104"/>
      <c r="K93" s="105" t="s">
        <v>6</v>
      </c>
      <c r="L93" s="105"/>
      <c r="M93" s="103"/>
      <c r="N93" s="104"/>
      <c r="O93" s="105"/>
      <c r="P93" s="105"/>
      <c r="Q93" s="106"/>
    </row>
    <row r="94" spans="1:17">
      <c r="A94" s="2"/>
      <c r="B94" s="107"/>
      <c r="C94" s="101"/>
      <c r="D94" s="102"/>
      <c r="E94" s="103"/>
      <c r="F94" s="103"/>
      <c r="G94" s="103"/>
      <c r="H94" s="103"/>
      <c r="I94" s="103"/>
      <c r="J94" s="104"/>
      <c r="K94" s="108" t="s">
        <v>7</v>
      </c>
      <c r="L94" s="108"/>
      <c r="M94" s="103"/>
      <c r="N94" s="104"/>
      <c r="O94" s="108"/>
      <c r="P94" s="108"/>
      <c r="Q94" s="106"/>
    </row>
    <row r="95" spans="1:17">
      <c r="A95" s="3"/>
      <c r="B95" s="100"/>
      <c r="C95" s="101"/>
      <c r="D95" s="101"/>
      <c r="E95" s="103"/>
      <c r="F95" s="103"/>
      <c r="G95" s="103"/>
      <c r="H95" s="103"/>
      <c r="I95" s="103"/>
      <c r="J95" s="104"/>
      <c r="K95" s="108" t="s">
        <v>8</v>
      </c>
      <c r="L95" s="108"/>
      <c r="M95" s="103"/>
      <c r="N95" s="104"/>
      <c r="O95" s="108"/>
      <c r="P95" s="108"/>
      <c r="Q95" s="106"/>
    </row>
    <row r="96" spans="1:17">
      <c r="A96" s="4" t="s">
        <v>73</v>
      </c>
      <c r="B96" s="109"/>
      <c r="C96" s="101"/>
      <c r="D96" s="102"/>
      <c r="E96" s="103"/>
      <c r="F96" s="103"/>
      <c r="G96" s="103"/>
      <c r="H96" s="103"/>
      <c r="I96" s="103"/>
      <c r="J96" s="104"/>
      <c r="K96" s="108" t="s">
        <v>9</v>
      </c>
      <c r="L96" s="108"/>
      <c r="M96" s="103"/>
      <c r="N96" s="104"/>
      <c r="O96" s="108"/>
      <c r="P96" s="108"/>
      <c r="Q96" s="106"/>
    </row>
    <row r="97" spans="1:17" ht="19.5" thickBot="1">
      <c r="A97" s="55"/>
      <c r="B97" s="56"/>
      <c r="C97" s="101"/>
      <c r="D97" s="110"/>
      <c r="E97" s="103"/>
      <c r="F97" s="103"/>
      <c r="G97" s="103"/>
      <c r="H97" s="103"/>
      <c r="I97" s="103"/>
      <c r="J97" s="104"/>
      <c r="K97" s="108" t="s">
        <v>0</v>
      </c>
      <c r="L97" s="111">
        <f ca="1">TODAY()</f>
        <v>46155</v>
      </c>
      <c r="M97" s="112"/>
      <c r="N97" s="104"/>
      <c r="O97" s="108"/>
      <c r="P97" s="111"/>
      <c r="Q97" s="113"/>
    </row>
    <row r="98" spans="1:17" ht="69.75" thickBot="1">
      <c r="A98" s="65" t="s">
        <v>10</v>
      </c>
      <c r="B98" s="66" t="s">
        <v>1</v>
      </c>
      <c r="C98" s="66" t="s">
        <v>11</v>
      </c>
      <c r="D98" s="66" t="s">
        <v>12</v>
      </c>
      <c r="E98" s="67" t="s">
        <v>13</v>
      </c>
      <c r="F98" s="66" t="s">
        <v>14</v>
      </c>
      <c r="G98" s="66" t="s">
        <v>24</v>
      </c>
      <c r="H98" s="67" t="s">
        <v>2</v>
      </c>
      <c r="I98" s="67" t="s">
        <v>42</v>
      </c>
      <c r="J98" s="67" t="s">
        <v>41</v>
      </c>
      <c r="K98" s="67" t="s">
        <v>36</v>
      </c>
      <c r="L98" s="68" t="s">
        <v>37</v>
      </c>
      <c r="M98" s="67" t="s">
        <v>38</v>
      </c>
      <c r="N98" s="67" t="s">
        <v>3</v>
      </c>
      <c r="O98" s="66" t="s">
        <v>15</v>
      </c>
      <c r="P98" s="66" t="s">
        <v>4</v>
      </c>
      <c r="Q98" s="69" t="s">
        <v>16</v>
      </c>
    </row>
    <row r="99" spans="1:17" ht="206.25">
      <c r="A99" s="9">
        <f>IF(C99=0,"",1+MAX(A$9:A91))</f>
        <v>40</v>
      </c>
      <c r="B99" s="96" t="s">
        <v>70</v>
      </c>
      <c r="C99" s="94">
        <v>1489</v>
      </c>
      <c r="D99" s="73">
        <v>0.1</v>
      </c>
      <c r="E99" s="74">
        <f t="shared" si="18"/>
        <v>1637.9</v>
      </c>
      <c r="F99" s="94" t="s">
        <v>39</v>
      </c>
      <c r="G99" s="76">
        <v>1.8</v>
      </c>
      <c r="H99" s="77">
        <f t="shared" si="19"/>
        <v>2948.2200000000003</v>
      </c>
      <c r="I99" s="78">
        <v>1</v>
      </c>
      <c r="J99" s="79" t="s">
        <v>53</v>
      </c>
      <c r="K99" s="80">
        <v>50</v>
      </c>
      <c r="L99" s="81">
        <v>0.02</v>
      </c>
      <c r="M99" s="78">
        <f t="shared" si="20"/>
        <v>32.758000000000003</v>
      </c>
      <c r="N99" s="82">
        <f t="shared" si="21"/>
        <v>1637.9</v>
      </c>
      <c r="O99" s="83">
        <f t="shared" si="22"/>
        <v>2.8000000000000003</v>
      </c>
      <c r="P99" s="84">
        <f t="shared" si="23"/>
        <v>4586.1200000000008</v>
      </c>
      <c r="Q99" s="8"/>
    </row>
    <row r="100" spans="1:17" ht="206.25">
      <c r="A100" s="9">
        <f>IF(C100=0,"",1+MAX(A$9:A99))</f>
        <v>41</v>
      </c>
      <c r="B100" s="96" t="s">
        <v>70</v>
      </c>
      <c r="C100" s="94">
        <v>156</v>
      </c>
      <c r="D100" s="73">
        <v>0.1</v>
      </c>
      <c r="E100" s="74">
        <f t="shared" si="18"/>
        <v>171.60000000000002</v>
      </c>
      <c r="F100" s="94" t="s">
        <v>39</v>
      </c>
      <c r="G100" s="76">
        <v>1.8</v>
      </c>
      <c r="H100" s="77">
        <f t="shared" si="19"/>
        <v>308.88000000000005</v>
      </c>
      <c r="I100" s="78">
        <v>1</v>
      </c>
      <c r="J100" s="79" t="s">
        <v>53</v>
      </c>
      <c r="K100" s="80">
        <v>50</v>
      </c>
      <c r="L100" s="81">
        <v>0.02</v>
      </c>
      <c r="M100" s="78">
        <f t="shared" si="20"/>
        <v>3.4320000000000004</v>
      </c>
      <c r="N100" s="82">
        <f t="shared" si="21"/>
        <v>171.60000000000002</v>
      </c>
      <c r="O100" s="83">
        <f t="shared" si="22"/>
        <v>2.8000000000000003</v>
      </c>
      <c r="P100" s="84">
        <f t="shared" si="23"/>
        <v>480.48000000000013</v>
      </c>
      <c r="Q100" s="8"/>
    </row>
    <row r="101" spans="1:17">
      <c r="A101" s="9" t="str">
        <f>IF(C101=0,"",1+MAX(A$9:A99))</f>
        <v/>
      </c>
      <c r="B101" s="95" t="s">
        <v>61</v>
      </c>
      <c r="C101" s="94"/>
      <c r="D101" s="73"/>
      <c r="E101" s="74"/>
      <c r="F101" s="94"/>
      <c r="G101" s="76"/>
      <c r="H101" s="77"/>
      <c r="I101" s="78"/>
      <c r="J101" s="79"/>
      <c r="K101" s="80"/>
      <c r="L101" s="81"/>
      <c r="M101" s="78"/>
      <c r="N101" s="82"/>
      <c r="O101" s="83"/>
      <c r="P101" s="84"/>
      <c r="Q101" s="8"/>
    </row>
    <row r="102" spans="1:17" ht="150">
      <c r="A102" s="9">
        <f>IF(C102=0,"",1+MAX(A$9:A101))</f>
        <v>42</v>
      </c>
      <c r="B102" s="96" t="s">
        <v>72</v>
      </c>
      <c r="C102" s="94">
        <v>8600</v>
      </c>
      <c r="D102" s="73">
        <v>0.1</v>
      </c>
      <c r="E102" s="74">
        <f t="shared" ref="E102:E114" si="24">(1+D102)*C102</f>
        <v>9460</v>
      </c>
      <c r="F102" s="94" t="s">
        <v>39</v>
      </c>
      <c r="G102" s="76">
        <v>1.4</v>
      </c>
      <c r="H102" s="77">
        <f t="shared" ref="H102:H114" si="25">G102*E102</f>
        <v>13244</v>
      </c>
      <c r="I102" s="78">
        <v>1</v>
      </c>
      <c r="J102" s="79" t="s">
        <v>53</v>
      </c>
      <c r="K102" s="80">
        <v>50</v>
      </c>
      <c r="L102" s="81">
        <v>0.02</v>
      </c>
      <c r="M102" s="78">
        <f t="shared" ref="M102:M114" si="26">L102*E102</f>
        <v>189.20000000000002</v>
      </c>
      <c r="N102" s="82">
        <f t="shared" ref="N102:N114" si="27">M102*K102</f>
        <v>9460</v>
      </c>
      <c r="O102" s="83">
        <f t="shared" ref="O102:O114" si="28">(H102+N102)/E102</f>
        <v>2.4</v>
      </c>
      <c r="P102" s="84">
        <f t="shared" ref="P102:P114" si="29">O102*E102</f>
        <v>22704</v>
      </c>
      <c r="Q102" s="8"/>
    </row>
    <row r="103" spans="1:17" ht="150">
      <c r="A103" s="9">
        <f>IF(C103=0,"",1+MAX(A$9:A102))</f>
        <v>43</v>
      </c>
      <c r="B103" s="96" t="s">
        <v>72</v>
      </c>
      <c r="C103" s="94">
        <v>3400</v>
      </c>
      <c r="D103" s="73">
        <v>0.1</v>
      </c>
      <c r="E103" s="74">
        <f t="shared" si="24"/>
        <v>3740.0000000000005</v>
      </c>
      <c r="F103" s="94" t="s">
        <v>39</v>
      </c>
      <c r="G103" s="76">
        <v>1.4</v>
      </c>
      <c r="H103" s="77">
        <f t="shared" si="25"/>
        <v>5236</v>
      </c>
      <c r="I103" s="78">
        <v>1</v>
      </c>
      <c r="J103" s="79" t="s">
        <v>53</v>
      </c>
      <c r="K103" s="80">
        <v>50</v>
      </c>
      <c r="L103" s="81">
        <v>0.02</v>
      </c>
      <c r="M103" s="78">
        <f t="shared" si="26"/>
        <v>74.800000000000011</v>
      </c>
      <c r="N103" s="82">
        <f t="shared" si="27"/>
        <v>3740.0000000000005</v>
      </c>
      <c r="O103" s="83">
        <f t="shared" si="28"/>
        <v>2.4</v>
      </c>
      <c r="P103" s="84">
        <f t="shared" si="29"/>
        <v>8976</v>
      </c>
      <c r="Q103" s="8"/>
    </row>
    <row r="104" spans="1:17" ht="150.75" thickBot="1">
      <c r="A104" s="135">
        <f>IF(C104=0,"",1+MAX(A$9:A103))</f>
        <v>44</v>
      </c>
      <c r="B104" s="136" t="s">
        <v>72</v>
      </c>
      <c r="C104" s="137">
        <v>560</v>
      </c>
      <c r="D104" s="138">
        <v>0.1</v>
      </c>
      <c r="E104" s="139">
        <f t="shared" si="24"/>
        <v>616</v>
      </c>
      <c r="F104" s="137" t="s">
        <v>39</v>
      </c>
      <c r="G104" s="140">
        <v>1.4</v>
      </c>
      <c r="H104" s="141">
        <f t="shared" si="25"/>
        <v>862.4</v>
      </c>
      <c r="I104" s="142">
        <v>1</v>
      </c>
      <c r="J104" s="143" t="s">
        <v>53</v>
      </c>
      <c r="K104" s="144">
        <v>50</v>
      </c>
      <c r="L104" s="145">
        <v>0.02</v>
      </c>
      <c r="M104" s="142">
        <f t="shared" si="26"/>
        <v>12.32</v>
      </c>
      <c r="N104" s="146">
        <f t="shared" si="27"/>
        <v>616</v>
      </c>
      <c r="O104" s="147">
        <f t="shared" si="28"/>
        <v>2.4000000000000004</v>
      </c>
      <c r="P104" s="148">
        <f t="shared" si="29"/>
        <v>1478.4000000000003</v>
      </c>
      <c r="Q104" s="150"/>
    </row>
    <row r="105" spans="1:17">
      <c r="A105" s="60"/>
      <c r="B105" s="61"/>
      <c r="C105" s="98"/>
      <c r="D105" s="62"/>
      <c r="E105" s="64"/>
      <c r="F105" s="64"/>
      <c r="G105" s="64"/>
      <c r="H105" s="64"/>
      <c r="I105" s="64"/>
      <c r="J105" s="64"/>
      <c r="K105" s="64"/>
      <c r="L105" s="63"/>
      <c r="M105" s="64"/>
      <c r="N105" s="62"/>
      <c r="O105" s="64"/>
      <c r="P105" s="64"/>
      <c r="Q105" s="99"/>
    </row>
    <row r="106" spans="1:17">
      <c r="A106" s="2"/>
      <c r="B106" s="100"/>
      <c r="C106" s="101"/>
      <c r="D106" s="102"/>
      <c r="E106" s="103"/>
      <c r="F106" s="103"/>
      <c r="G106" s="103"/>
      <c r="H106" s="103"/>
      <c r="I106" s="103"/>
      <c r="J106" s="104"/>
      <c r="K106" s="105" t="s">
        <v>6</v>
      </c>
      <c r="L106" s="105"/>
      <c r="M106" s="103"/>
      <c r="N106" s="104"/>
      <c r="O106" s="105"/>
      <c r="P106" s="105"/>
      <c r="Q106" s="106"/>
    </row>
    <row r="107" spans="1:17">
      <c r="A107" s="2"/>
      <c r="B107" s="107"/>
      <c r="C107" s="101"/>
      <c r="D107" s="102"/>
      <c r="E107" s="103"/>
      <c r="F107" s="103"/>
      <c r="G107" s="103"/>
      <c r="H107" s="103"/>
      <c r="I107" s="103"/>
      <c r="J107" s="104"/>
      <c r="K107" s="108" t="s">
        <v>7</v>
      </c>
      <c r="L107" s="108"/>
      <c r="M107" s="103"/>
      <c r="N107" s="104"/>
      <c r="O107" s="108"/>
      <c r="P107" s="108"/>
      <c r="Q107" s="106"/>
    </row>
    <row r="108" spans="1:17">
      <c r="A108" s="3"/>
      <c r="B108" s="100"/>
      <c r="C108" s="101"/>
      <c r="D108" s="101"/>
      <c r="E108" s="103"/>
      <c r="F108" s="103"/>
      <c r="G108" s="103"/>
      <c r="H108" s="103"/>
      <c r="I108" s="103"/>
      <c r="J108" s="104"/>
      <c r="K108" s="108" t="s">
        <v>8</v>
      </c>
      <c r="L108" s="108"/>
      <c r="M108" s="103"/>
      <c r="N108" s="104"/>
      <c r="O108" s="108"/>
      <c r="P108" s="108"/>
      <c r="Q108" s="106"/>
    </row>
    <row r="109" spans="1:17">
      <c r="A109" s="4" t="s">
        <v>73</v>
      </c>
      <c r="B109" s="109"/>
      <c r="C109" s="101"/>
      <c r="D109" s="102"/>
      <c r="E109" s="103"/>
      <c r="F109" s="103"/>
      <c r="G109" s="103"/>
      <c r="H109" s="103"/>
      <c r="I109" s="103"/>
      <c r="J109" s="104"/>
      <c r="K109" s="108" t="s">
        <v>9</v>
      </c>
      <c r="L109" s="108"/>
      <c r="M109" s="103"/>
      <c r="N109" s="104"/>
      <c r="O109" s="108"/>
      <c r="P109" s="108"/>
      <c r="Q109" s="106"/>
    </row>
    <row r="110" spans="1:17" ht="19.5" thickBot="1">
      <c r="A110" s="55"/>
      <c r="B110" s="56"/>
      <c r="C110" s="101"/>
      <c r="D110" s="110"/>
      <c r="E110" s="103"/>
      <c r="F110" s="103"/>
      <c r="G110" s="103"/>
      <c r="H110" s="103"/>
      <c r="I110" s="103"/>
      <c r="J110" s="104"/>
      <c r="K110" s="108" t="s">
        <v>0</v>
      </c>
      <c r="L110" s="111">
        <f ca="1">TODAY()</f>
        <v>46155</v>
      </c>
      <c r="M110" s="112"/>
      <c r="N110" s="104"/>
      <c r="O110" s="108"/>
      <c r="P110" s="111"/>
      <c r="Q110" s="113"/>
    </row>
    <row r="111" spans="1:17" ht="69.75" thickBot="1">
      <c r="A111" s="65" t="s">
        <v>10</v>
      </c>
      <c r="B111" s="66" t="s">
        <v>1</v>
      </c>
      <c r="C111" s="66" t="s">
        <v>11</v>
      </c>
      <c r="D111" s="66" t="s">
        <v>12</v>
      </c>
      <c r="E111" s="67" t="s">
        <v>13</v>
      </c>
      <c r="F111" s="66" t="s">
        <v>14</v>
      </c>
      <c r="G111" s="66" t="s">
        <v>24</v>
      </c>
      <c r="H111" s="67" t="s">
        <v>2</v>
      </c>
      <c r="I111" s="67" t="s">
        <v>42</v>
      </c>
      <c r="J111" s="67" t="s">
        <v>41</v>
      </c>
      <c r="K111" s="67" t="s">
        <v>36</v>
      </c>
      <c r="L111" s="68" t="s">
        <v>37</v>
      </c>
      <c r="M111" s="67" t="s">
        <v>38</v>
      </c>
      <c r="N111" s="67" t="s">
        <v>3</v>
      </c>
      <c r="O111" s="66" t="s">
        <v>15</v>
      </c>
      <c r="P111" s="66" t="s">
        <v>4</v>
      </c>
      <c r="Q111" s="69" t="s">
        <v>16</v>
      </c>
    </row>
    <row r="112" spans="1:17" ht="150">
      <c r="A112" s="9">
        <f>IF(C112=0,"",1+MAX(A$9:A104))</f>
        <v>45</v>
      </c>
      <c r="B112" s="96" t="s">
        <v>71</v>
      </c>
      <c r="C112" s="94">
        <v>996</v>
      </c>
      <c r="D112" s="73">
        <v>0.1</v>
      </c>
      <c r="E112" s="74">
        <f t="shared" si="24"/>
        <v>1095.6000000000001</v>
      </c>
      <c r="F112" s="94" t="s">
        <v>39</v>
      </c>
      <c r="G112" s="76">
        <v>1.7</v>
      </c>
      <c r="H112" s="77">
        <f t="shared" si="25"/>
        <v>1862.5200000000002</v>
      </c>
      <c r="I112" s="78">
        <v>1</v>
      </c>
      <c r="J112" s="79" t="s">
        <v>53</v>
      </c>
      <c r="K112" s="80">
        <v>50</v>
      </c>
      <c r="L112" s="81">
        <v>0.02</v>
      </c>
      <c r="M112" s="78">
        <f t="shared" si="26"/>
        <v>21.912000000000003</v>
      </c>
      <c r="N112" s="82">
        <f t="shared" si="27"/>
        <v>1095.6000000000001</v>
      </c>
      <c r="O112" s="83">
        <f t="shared" si="28"/>
        <v>2.7</v>
      </c>
      <c r="P112" s="84">
        <f t="shared" si="29"/>
        <v>2958.1200000000003</v>
      </c>
      <c r="Q112" s="8"/>
    </row>
    <row r="113" spans="1:17" ht="206.25">
      <c r="A113" s="9">
        <f>IF(C113=0,"",1+MAX(A$9:A112))</f>
        <v>46</v>
      </c>
      <c r="B113" s="96" t="s">
        <v>70</v>
      </c>
      <c r="C113" s="94">
        <v>2050</v>
      </c>
      <c r="D113" s="73">
        <v>0.1</v>
      </c>
      <c r="E113" s="74">
        <f t="shared" si="24"/>
        <v>2255</v>
      </c>
      <c r="F113" s="94" t="s">
        <v>39</v>
      </c>
      <c r="G113" s="76">
        <v>1.8</v>
      </c>
      <c r="H113" s="77">
        <f t="shared" si="25"/>
        <v>4059</v>
      </c>
      <c r="I113" s="78">
        <v>1</v>
      </c>
      <c r="J113" s="79" t="s">
        <v>53</v>
      </c>
      <c r="K113" s="80">
        <v>50</v>
      </c>
      <c r="L113" s="81">
        <v>0.02</v>
      </c>
      <c r="M113" s="78">
        <f t="shared" si="26"/>
        <v>45.1</v>
      </c>
      <c r="N113" s="82">
        <f t="shared" si="27"/>
        <v>2255</v>
      </c>
      <c r="O113" s="83">
        <f t="shared" si="28"/>
        <v>2.8</v>
      </c>
      <c r="P113" s="84">
        <f t="shared" si="29"/>
        <v>6314</v>
      </c>
      <c r="Q113" s="8"/>
    </row>
    <row r="114" spans="1:17" ht="207" thickBot="1">
      <c r="A114" s="135">
        <f>IF(C114=0,"",1+MAX(A$9:A113))</f>
        <v>47</v>
      </c>
      <c r="B114" s="136" t="s">
        <v>70</v>
      </c>
      <c r="C114" s="137">
        <v>220</v>
      </c>
      <c r="D114" s="138">
        <v>0.1</v>
      </c>
      <c r="E114" s="139">
        <f t="shared" si="24"/>
        <v>242.00000000000003</v>
      </c>
      <c r="F114" s="137" t="s">
        <v>39</v>
      </c>
      <c r="G114" s="140">
        <v>1.8</v>
      </c>
      <c r="H114" s="141">
        <f t="shared" si="25"/>
        <v>435.60000000000008</v>
      </c>
      <c r="I114" s="142">
        <v>1</v>
      </c>
      <c r="J114" s="143" t="s">
        <v>53</v>
      </c>
      <c r="K114" s="144">
        <v>50</v>
      </c>
      <c r="L114" s="145">
        <v>0.02</v>
      </c>
      <c r="M114" s="142">
        <f t="shared" si="26"/>
        <v>4.8400000000000007</v>
      </c>
      <c r="N114" s="146">
        <f t="shared" si="27"/>
        <v>242.00000000000003</v>
      </c>
      <c r="O114" s="147">
        <f t="shared" si="28"/>
        <v>2.8000000000000003</v>
      </c>
      <c r="P114" s="148">
        <f t="shared" si="29"/>
        <v>677.60000000000014</v>
      </c>
      <c r="Q114" s="150"/>
    </row>
    <row r="115" spans="1:17" ht="19.5" thickBot="1">
      <c r="A115" s="10" t="str">
        <f>IF(C115=0,"",1+MAX(A$8:A65))</f>
        <v/>
      </c>
      <c r="B115" s="11" t="s">
        <v>49</v>
      </c>
      <c r="C115" s="12"/>
      <c r="D115" s="13"/>
      <c r="E115" s="14"/>
      <c r="F115" s="15" t="s">
        <v>35</v>
      </c>
      <c r="G115" s="14"/>
      <c r="H115" s="16">
        <f>SUM(H22:H114)</f>
        <v>170795.46659999999</v>
      </c>
      <c r="I115" s="16"/>
      <c r="J115" s="16"/>
      <c r="K115" s="16"/>
      <c r="L115" s="17"/>
      <c r="M115" s="15" t="s">
        <v>25</v>
      </c>
      <c r="N115" s="16">
        <f>SUM(N22:N114)</f>
        <v>114743.24400000005</v>
      </c>
      <c r="O115" s="18"/>
      <c r="P115" s="19"/>
      <c r="Q115" s="20">
        <f>SUM(P22:P114)</f>
        <v>285538.71059999999</v>
      </c>
    </row>
    <row r="116" spans="1:17" ht="19.5" thickBot="1">
      <c r="A116" s="52"/>
      <c r="B116" s="53"/>
      <c r="C116" s="53"/>
      <c r="D116" s="53"/>
      <c r="E116" s="53"/>
      <c r="F116" s="53"/>
      <c r="G116" s="53"/>
      <c r="H116" s="53"/>
      <c r="I116" s="53"/>
      <c r="J116" s="53"/>
      <c r="K116" s="53"/>
      <c r="L116" s="53"/>
      <c r="M116" s="53"/>
      <c r="N116" s="53"/>
      <c r="O116" s="53"/>
      <c r="P116" s="53"/>
      <c r="Q116" s="54"/>
    </row>
    <row r="117" spans="1:17" ht="30.75" customHeight="1">
      <c r="A117" s="21" t="s">
        <v>21</v>
      </c>
      <c r="B117" s="22"/>
      <c r="C117" s="23"/>
      <c r="D117" s="23"/>
      <c r="E117" s="23"/>
      <c r="F117" s="23"/>
      <c r="G117" s="23"/>
      <c r="H117" s="24"/>
      <c r="I117" s="24"/>
      <c r="J117" s="24"/>
      <c r="K117" s="24"/>
      <c r="L117" s="25"/>
      <c r="M117" s="24"/>
      <c r="N117" s="22"/>
      <c r="O117" s="26"/>
      <c r="P117" s="26"/>
      <c r="Q117" s="27">
        <f>SUM(Q9:Q116)</f>
        <v>285538.71059999999</v>
      </c>
    </row>
    <row r="118" spans="1:17" ht="30.75" customHeight="1">
      <c r="A118" s="28" t="s">
        <v>44</v>
      </c>
      <c r="B118" s="114"/>
      <c r="C118" s="115">
        <v>0.2</v>
      </c>
      <c r="D118" s="115"/>
      <c r="E118" s="115"/>
      <c r="F118" s="116"/>
      <c r="G118" s="116"/>
      <c r="H118" s="117"/>
      <c r="I118" s="117"/>
      <c r="J118" s="117"/>
      <c r="K118" s="117"/>
      <c r="L118" s="118"/>
      <c r="M118" s="117"/>
      <c r="N118" s="119"/>
      <c r="O118" s="120"/>
      <c r="P118" s="120"/>
      <c r="Q118" s="29">
        <f>(Q117*C118)</f>
        <v>57107.742120000003</v>
      </c>
    </row>
    <row r="119" spans="1:17" ht="30.75" customHeight="1">
      <c r="A119" s="28" t="s">
        <v>45</v>
      </c>
      <c r="B119" s="114"/>
      <c r="C119" s="115">
        <v>0.03</v>
      </c>
      <c r="D119" s="115"/>
      <c r="E119" s="115"/>
      <c r="F119" s="116"/>
      <c r="G119" s="116"/>
      <c r="H119" s="117"/>
      <c r="I119" s="117"/>
      <c r="J119" s="117"/>
      <c r="K119" s="117"/>
      <c r="L119" s="118"/>
      <c r="M119" s="117"/>
      <c r="N119" s="119"/>
      <c r="O119" s="120"/>
      <c r="P119" s="120"/>
      <c r="Q119" s="29">
        <f>(Q117*C119)</f>
        <v>8566.1613179999986</v>
      </c>
    </row>
    <row r="120" spans="1:17" ht="30.75" customHeight="1">
      <c r="A120" s="28" t="s">
        <v>46</v>
      </c>
      <c r="B120" s="114"/>
      <c r="C120" s="115">
        <v>7.0000000000000007E-2</v>
      </c>
      <c r="D120" s="115"/>
      <c r="E120" s="115"/>
      <c r="F120" s="121"/>
      <c r="G120" s="121"/>
      <c r="H120" s="122"/>
      <c r="I120" s="122"/>
      <c r="J120" s="122"/>
      <c r="K120" s="122"/>
      <c r="L120" s="118"/>
      <c r="M120" s="122"/>
      <c r="N120" s="123"/>
      <c r="O120" s="124"/>
      <c r="P120" s="124"/>
      <c r="Q120" s="29">
        <f>(Q117*C120)</f>
        <v>19987.709742000003</v>
      </c>
    </row>
    <row r="121" spans="1:17" ht="30.75" customHeight="1" thickBot="1">
      <c r="A121" s="30" t="s">
        <v>22</v>
      </c>
      <c r="B121" s="125"/>
      <c r="C121" s="126"/>
      <c r="D121" s="126"/>
      <c r="E121" s="126"/>
      <c r="F121" s="126"/>
      <c r="G121" s="126"/>
      <c r="H121" s="127"/>
      <c r="I121" s="127"/>
      <c r="J121" s="127"/>
      <c r="K121" s="127"/>
      <c r="L121" s="128"/>
      <c r="M121" s="127"/>
      <c r="N121" s="125"/>
      <c r="O121" s="129"/>
      <c r="P121" s="129"/>
      <c r="Q121" s="31">
        <f>SUM(Q117:Q120)</f>
        <v>371200.32377999998</v>
      </c>
    </row>
    <row r="122" spans="1:17" ht="30.75" customHeight="1">
      <c r="A122" s="32" t="s">
        <v>23</v>
      </c>
      <c r="B122" s="33"/>
      <c r="C122" s="34"/>
      <c r="D122" s="34"/>
      <c r="E122" s="34"/>
      <c r="F122" s="34"/>
      <c r="G122" s="34"/>
      <c r="H122" s="35"/>
      <c r="I122" s="35"/>
      <c r="J122" s="35"/>
      <c r="K122" s="35"/>
      <c r="L122" s="36"/>
      <c r="M122" s="35"/>
      <c r="N122" s="33"/>
      <c r="O122" s="37"/>
      <c r="P122" s="37"/>
      <c r="Q122" s="38"/>
    </row>
    <row r="123" spans="1:17" ht="30.75" customHeight="1">
      <c r="A123" s="39" t="s">
        <v>47</v>
      </c>
      <c r="B123" s="130"/>
      <c r="C123" s="131"/>
      <c r="D123" s="131"/>
      <c r="E123" s="131"/>
      <c r="F123" s="131"/>
      <c r="G123" s="131"/>
      <c r="H123" s="132"/>
      <c r="I123" s="132"/>
      <c r="J123" s="132"/>
      <c r="K123" s="132"/>
      <c r="L123" s="133"/>
      <c r="M123" s="132"/>
      <c r="N123" s="130"/>
      <c r="O123" s="134"/>
      <c r="P123" s="134"/>
      <c r="Q123" s="40"/>
    </row>
    <row r="124" spans="1:17" ht="30.75" customHeight="1">
      <c r="A124" s="41" t="s">
        <v>5</v>
      </c>
      <c r="B124" s="130"/>
      <c r="C124" s="131"/>
      <c r="D124" s="131"/>
      <c r="E124" s="131"/>
      <c r="F124" s="131"/>
      <c r="G124" s="131"/>
      <c r="H124" s="132"/>
      <c r="I124" s="132"/>
      <c r="J124" s="132"/>
      <c r="K124" s="132"/>
      <c r="L124" s="133"/>
      <c r="M124" s="132"/>
      <c r="N124" s="130"/>
      <c r="O124" s="134"/>
      <c r="P124" s="134"/>
      <c r="Q124" s="40"/>
    </row>
    <row r="125" spans="1:17" ht="30.75" customHeight="1" thickBot="1">
      <c r="A125" s="42" t="s">
        <v>40</v>
      </c>
      <c r="B125" s="43"/>
      <c r="C125" s="5"/>
      <c r="D125" s="5"/>
      <c r="E125" s="5"/>
      <c r="F125" s="5"/>
      <c r="G125" s="5"/>
      <c r="H125" s="44"/>
      <c r="I125" s="44"/>
      <c r="J125" s="44"/>
      <c r="K125" s="44"/>
      <c r="L125" s="45"/>
      <c r="M125" s="44"/>
      <c r="N125" s="43"/>
      <c r="O125" s="46"/>
      <c r="P125" s="46"/>
      <c r="Q125" s="47"/>
    </row>
  </sheetData>
  <mergeCells count="13">
    <mergeCell ref="A116:Q116"/>
    <mergeCell ref="A6:B6"/>
    <mergeCell ref="C8:Q8"/>
    <mergeCell ref="Q9:Q18"/>
    <mergeCell ref="A20:Q20"/>
    <mergeCell ref="C21:Q21"/>
    <mergeCell ref="A33:B33"/>
    <mergeCell ref="A45:B45"/>
    <mergeCell ref="A59:B59"/>
    <mergeCell ref="A71:B71"/>
    <mergeCell ref="A84:B84"/>
    <mergeCell ref="A97:B97"/>
    <mergeCell ref="A110:B110"/>
  </mergeCells>
  <pageMargins left="0.7" right="0.7" top="0.75" bottom="0.75" header="0.3" footer="0.3"/>
  <pageSetup paperSize="9" scale="42" fitToHeight="0" orientation="landscape" r:id="rId1"/>
  <headerFooter>
    <oddHeader>&amp;C
&amp;G</oddHeader>
  </headerFooter>
  <rowBreaks count="7" manualBreakCount="7">
    <brk id="27" max="16383" man="1"/>
    <brk id="39" max="16383" man="1"/>
    <brk id="53" max="16383" man="1"/>
    <brk id="65" max="16383" man="1"/>
    <brk id="78" max="16383" man="1"/>
    <brk id="91" max="16383" man="1"/>
    <brk id="104" max="16383" man="1"/>
  </rowBreaks>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B6C5184-EE48-4512-AD49-DAA3D80A57AB}">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2026-05-13T16:25:20Z</cp:lastPrinted>
  <dcterms:created xsi:type="dcterms:W3CDTF">2020-07-29T11:58:51Z</dcterms:created>
  <dcterms:modified xsi:type="dcterms:W3CDTF">2026-05-13T16:26:32Z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{0B6C5184-EE48-4512-AD49-DAA3D80A57AB}</vt:lpwstr>
  </property>
</Properties>
</file>