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Sample (Utilities)/"/>
    </mc:Choice>
  </mc:AlternateContent>
  <xr:revisionPtr revIDLastSave="78" documentId="13_ncr:1_{FF4234D2-8786-4865-8F09-D46AD61798C5}" xr6:coauthVersionLast="47" xr6:coauthVersionMax="47" xr10:uidLastSave="{9D010898-900B-4152-8E63-2A57DEC4523F}"/>
  <bookViews>
    <workbookView xWindow="20370" yWindow="-120" windowWidth="29040" windowHeight="15840" xr2:uid="{00000000-000D-0000-FFFF-FFFF00000000}"/>
  </bookViews>
  <sheets>
    <sheet name="TAKEOFF BREAKDOWN" sheetId="1" r:id="rId1"/>
  </sheets>
  <definedNames>
    <definedName name="_xlnm._FilterDatabase" localSheetId="0" hidden="1">'TAKEOFF BREAKDOWN'!$C$19:$E$173</definedName>
    <definedName name="_xlnm.Print_Area" localSheetId="0">'TAKEOFF BREAKDOWN'!$A$1:$M$182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7" i="1" l="1"/>
  <c r="A162" i="1"/>
  <c r="A64" i="1"/>
  <c r="A68" i="1"/>
  <c r="A104" i="1"/>
  <c r="A106" i="1"/>
  <c r="A109" i="1"/>
  <c r="A111" i="1"/>
  <c r="A113" i="1"/>
  <c r="A115" i="1"/>
  <c r="A117" i="1"/>
  <c r="A121" i="1"/>
  <c r="A133" i="1"/>
  <c r="A33" i="1"/>
  <c r="A35" i="1"/>
  <c r="A26" i="1"/>
  <c r="A24" i="1"/>
  <c r="A20" i="1"/>
  <c r="A19" i="1"/>
  <c r="A16" i="1"/>
  <c r="A11" i="1"/>
  <c r="A12" i="1" l="1"/>
  <c r="A13" i="1" l="1"/>
  <c r="A14" i="1" l="1"/>
  <c r="A15" i="1" l="1"/>
  <c r="F15" i="1" l="1"/>
  <c r="J15" i="1" s="1"/>
  <c r="F14" i="1"/>
  <c r="J14" i="1" s="1"/>
  <c r="F13" i="1"/>
  <c r="J13" i="1" s="1"/>
  <c r="F12" i="1"/>
  <c r="J12" i="1" s="1"/>
  <c r="F11" i="1"/>
  <c r="J11" i="1" s="1"/>
  <c r="F10" i="1"/>
  <c r="J10" i="1" s="1"/>
  <c r="K13" i="1" l="1"/>
  <c r="L13" i="1" s="1"/>
  <c r="K11" i="1"/>
  <c r="L11" i="1" s="1"/>
  <c r="K15" i="1"/>
  <c r="L15" i="1" s="1"/>
  <c r="K12" i="1"/>
  <c r="L12" i="1" s="1"/>
  <c r="K14" i="1"/>
  <c r="L14" i="1" s="1"/>
  <c r="K10" i="1"/>
  <c r="L10" i="1" s="1"/>
  <c r="A174" i="1"/>
  <c r="F163" i="1"/>
  <c r="K163" i="1" s="1"/>
  <c r="F158" i="1"/>
  <c r="F125" i="1"/>
  <c r="K125" i="1" s="1"/>
  <c r="F124" i="1"/>
  <c r="K124" i="1" s="1"/>
  <c r="F123" i="1"/>
  <c r="K123" i="1" s="1"/>
  <c r="F122" i="1"/>
  <c r="K122" i="1" s="1"/>
  <c r="F119" i="1"/>
  <c r="K119" i="1" s="1"/>
  <c r="F118" i="1"/>
  <c r="K118" i="1" s="1"/>
  <c r="F114" i="1"/>
  <c r="K114" i="1" s="1"/>
  <c r="F110" i="1"/>
  <c r="K110" i="1" s="1"/>
  <c r="F108" i="1"/>
  <c r="K108" i="1" s="1"/>
  <c r="F107" i="1"/>
  <c r="K107" i="1" s="1"/>
  <c r="F105" i="1"/>
  <c r="K105" i="1" s="1"/>
  <c r="F67" i="1"/>
  <c r="K67" i="1" s="1"/>
  <c r="F66" i="1"/>
  <c r="K66" i="1" s="1"/>
  <c r="F65" i="1"/>
  <c r="K65" i="1" s="1"/>
  <c r="F34" i="1"/>
  <c r="K34" i="1" s="1"/>
  <c r="F23" i="1"/>
  <c r="K23" i="1" s="1"/>
  <c r="F22" i="1"/>
  <c r="K22" i="1" s="1"/>
  <c r="F21" i="1"/>
  <c r="K21" i="1" s="1"/>
  <c r="F173" i="1"/>
  <c r="F172" i="1"/>
  <c r="F161" i="1"/>
  <c r="F160" i="1"/>
  <c r="F159" i="1"/>
  <c r="F156" i="1"/>
  <c r="F155" i="1"/>
  <c r="F154" i="1"/>
  <c r="F153" i="1"/>
  <c r="F152" i="1"/>
  <c r="F151" i="1"/>
  <c r="F150" i="1"/>
  <c r="F149" i="1"/>
  <c r="F148" i="1"/>
  <c r="F147" i="1"/>
  <c r="F138" i="1"/>
  <c r="F137" i="1"/>
  <c r="K137" i="1" s="1"/>
  <c r="F136" i="1"/>
  <c r="K136" i="1" s="1"/>
  <c r="F135" i="1"/>
  <c r="K135" i="1" s="1"/>
  <c r="F134" i="1"/>
  <c r="K134" i="1" s="1"/>
  <c r="F132" i="1"/>
  <c r="K132" i="1" s="1"/>
  <c r="F131" i="1"/>
  <c r="K131" i="1" s="1"/>
  <c r="F130" i="1"/>
  <c r="K130" i="1" s="1"/>
  <c r="F129" i="1"/>
  <c r="K129" i="1" s="1"/>
  <c r="F128" i="1"/>
  <c r="K128" i="1" s="1"/>
  <c r="F127" i="1"/>
  <c r="K127" i="1" s="1"/>
  <c r="F126" i="1"/>
  <c r="K126" i="1" s="1"/>
  <c r="F120" i="1"/>
  <c r="K120" i="1" s="1"/>
  <c r="F116" i="1"/>
  <c r="K116" i="1" s="1"/>
  <c r="F112" i="1"/>
  <c r="K112" i="1" s="1"/>
  <c r="F103" i="1"/>
  <c r="K103" i="1" s="1"/>
  <c r="F102" i="1"/>
  <c r="K102" i="1" s="1"/>
  <c r="F101" i="1"/>
  <c r="K101" i="1" s="1"/>
  <c r="F100" i="1"/>
  <c r="K100" i="1" s="1"/>
  <c r="F99" i="1"/>
  <c r="K99" i="1" s="1"/>
  <c r="F98" i="1"/>
  <c r="K98" i="1" s="1"/>
  <c r="F97" i="1"/>
  <c r="K97" i="1" s="1"/>
  <c r="F96" i="1"/>
  <c r="K96" i="1" s="1"/>
  <c r="F95" i="1"/>
  <c r="K95" i="1" s="1"/>
  <c r="F86" i="1"/>
  <c r="K86" i="1" s="1"/>
  <c r="F85" i="1"/>
  <c r="K85" i="1" s="1"/>
  <c r="F84" i="1"/>
  <c r="K84" i="1" s="1"/>
  <c r="F83" i="1"/>
  <c r="K83" i="1" s="1"/>
  <c r="F82" i="1"/>
  <c r="K82" i="1" s="1"/>
  <c r="F81" i="1"/>
  <c r="K81" i="1" s="1"/>
  <c r="F80" i="1"/>
  <c r="K80" i="1" s="1"/>
  <c r="F79" i="1"/>
  <c r="K79" i="1" s="1"/>
  <c r="F78" i="1"/>
  <c r="K78" i="1" s="1"/>
  <c r="F77" i="1"/>
  <c r="K77" i="1" s="1"/>
  <c r="F76" i="1"/>
  <c r="K76" i="1" s="1"/>
  <c r="F75" i="1"/>
  <c r="K75" i="1" s="1"/>
  <c r="F74" i="1"/>
  <c r="K74" i="1" s="1"/>
  <c r="F73" i="1"/>
  <c r="K73" i="1" s="1"/>
  <c r="F72" i="1"/>
  <c r="K72" i="1" s="1"/>
  <c r="F71" i="1"/>
  <c r="K71" i="1" s="1"/>
  <c r="F70" i="1"/>
  <c r="K70" i="1" s="1"/>
  <c r="F69" i="1"/>
  <c r="K69" i="1" s="1"/>
  <c r="F63" i="1"/>
  <c r="K63" i="1" s="1"/>
  <c r="F62" i="1"/>
  <c r="K62" i="1" s="1"/>
  <c r="F61" i="1"/>
  <c r="K61" i="1" s="1"/>
  <c r="F60" i="1"/>
  <c r="K60" i="1" s="1"/>
  <c r="F51" i="1"/>
  <c r="K51" i="1" s="1"/>
  <c r="F50" i="1"/>
  <c r="K50" i="1" s="1"/>
  <c r="F49" i="1"/>
  <c r="K49" i="1" s="1"/>
  <c r="F48" i="1"/>
  <c r="K48" i="1" s="1"/>
  <c r="F47" i="1"/>
  <c r="K47" i="1" s="1"/>
  <c r="F46" i="1"/>
  <c r="K46" i="1" s="1"/>
  <c r="F45" i="1"/>
  <c r="K45" i="1" s="1"/>
  <c r="F36" i="1"/>
  <c r="K36" i="1" s="1"/>
  <c r="F32" i="1"/>
  <c r="K32" i="1" s="1"/>
  <c r="F31" i="1"/>
  <c r="K31" i="1" s="1"/>
  <c r="F30" i="1"/>
  <c r="K30" i="1" s="1"/>
  <c r="F29" i="1"/>
  <c r="K29" i="1" s="1"/>
  <c r="F28" i="1"/>
  <c r="K28" i="1" s="1"/>
  <c r="F27" i="1"/>
  <c r="K27" i="1" s="1"/>
  <c r="F25" i="1"/>
  <c r="J25" i="1" s="1"/>
  <c r="K158" i="1" l="1"/>
  <c r="J158" i="1"/>
  <c r="M17" i="1"/>
  <c r="K25" i="1"/>
  <c r="L25" i="1" s="1"/>
  <c r="J22" i="1"/>
  <c r="L22" i="1" s="1"/>
  <c r="J23" i="1"/>
  <c r="L23" i="1" s="1"/>
  <c r="J34" i="1"/>
  <c r="L34" i="1" s="1"/>
  <c r="J65" i="1"/>
  <c r="L65" i="1" s="1"/>
  <c r="J66" i="1"/>
  <c r="L66" i="1" s="1"/>
  <c r="J67" i="1"/>
  <c r="L67" i="1" s="1"/>
  <c r="J105" i="1"/>
  <c r="L105" i="1" s="1"/>
  <c r="J107" i="1"/>
  <c r="L107" i="1" s="1"/>
  <c r="J108" i="1"/>
  <c r="L108" i="1" s="1"/>
  <c r="J110" i="1"/>
  <c r="L110" i="1" s="1"/>
  <c r="J114" i="1"/>
  <c r="L114" i="1" s="1"/>
  <c r="J118" i="1"/>
  <c r="L118" i="1" s="1"/>
  <c r="J119" i="1"/>
  <c r="L119" i="1" s="1"/>
  <c r="J122" i="1"/>
  <c r="L122" i="1" s="1"/>
  <c r="J123" i="1"/>
  <c r="L123" i="1" s="1"/>
  <c r="J124" i="1"/>
  <c r="L124" i="1" s="1"/>
  <c r="J125" i="1"/>
  <c r="L125" i="1" s="1"/>
  <c r="J163" i="1"/>
  <c r="L163" i="1" s="1"/>
  <c r="J21" i="1"/>
  <c r="L21" i="1" s="1"/>
  <c r="K138" i="1"/>
  <c r="J138" i="1"/>
  <c r="K150" i="1"/>
  <c r="J150" i="1"/>
  <c r="K154" i="1"/>
  <c r="J154" i="1"/>
  <c r="J160" i="1"/>
  <c r="K160" i="1"/>
  <c r="J28" i="1"/>
  <c r="L28" i="1" s="1"/>
  <c r="J30" i="1"/>
  <c r="L30" i="1" s="1"/>
  <c r="J32" i="1"/>
  <c r="L32" i="1" s="1"/>
  <c r="J45" i="1"/>
  <c r="L45" i="1" s="1"/>
  <c r="J47" i="1"/>
  <c r="L47" i="1" s="1"/>
  <c r="J49" i="1"/>
  <c r="L49" i="1" s="1"/>
  <c r="J51" i="1"/>
  <c r="L51" i="1" s="1"/>
  <c r="J61" i="1"/>
  <c r="L61" i="1" s="1"/>
  <c r="J63" i="1"/>
  <c r="L63" i="1" s="1"/>
  <c r="J70" i="1"/>
  <c r="L70" i="1" s="1"/>
  <c r="J72" i="1"/>
  <c r="L72" i="1" s="1"/>
  <c r="J74" i="1"/>
  <c r="L74" i="1" s="1"/>
  <c r="J76" i="1"/>
  <c r="L76" i="1" s="1"/>
  <c r="J78" i="1"/>
  <c r="L78" i="1" s="1"/>
  <c r="J80" i="1"/>
  <c r="L80" i="1" s="1"/>
  <c r="J82" i="1"/>
  <c r="L82" i="1" s="1"/>
  <c r="J84" i="1"/>
  <c r="L84" i="1" s="1"/>
  <c r="J86" i="1"/>
  <c r="L86" i="1" s="1"/>
  <c r="J96" i="1"/>
  <c r="L96" i="1" s="1"/>
  <c r="J98" i="1"/>
  <c r="L98" i="1" s="1"/>
  <c r="J100" i="1"/>
  <c r="L100" i="1" s="1"/>
  <c r="J102" i="1"/>
  <c r="L102" i="1" s="1"/>
  <c r="J112" i="1"/>
  <c r="L112" i="1" s="1"/>
  <c r="J120" i="1"/>
  <c r="L120" i="1" s="1"/>
  <c r="J127" i="1"/>
  <c r="L127" i="1" s="1"/>
  <c r="J129" i="1"/>
  <c r="L129" i="1" s="1"/>
  <c r="J131" i="1"/>
  <c r="L131" i="1" s="1"/>
  <c r="J134" i="1"/>
  <c r="L134" i="1" s="1"/>
  <c r="J136" i="1"/>
  <c r="L136" i="1" s="1"/>
  <c r="K147" i="1"/>
  <c r="J147" i="1"/>
  <c r="J151" i="1"/>
  <c r="K151" i="1"/>
  <c r="K155" i="1"/>
  <c r="J155" i="1"/>
  <c r="K161" i="1"/>
  <c r="J161" i="1"/>
  <c r="K148" i="1"/>
  <c r="J148" i="1"/>
  <c r="K152" i="1"/>
  <c r="J152" i="1"/>
  <c r="J156" i="1"/>
  <c r="K156" i="1"/>
  <c r="J172" i="1"/>
  <c r="K172" i="1"/>
  <c r="J27" i="1"/>
  <c r="L27" i="1" s="1"/>
  <c r="J29" i="1"/>
  <c r="L29" i="1" s="1"/>
  <c r="J31" i="1"/>
  <c r="L31" i="1" s="1"/>
  <c r="J36" i="1"/>
  <c r="L36" i="1" s="1"/>
  <c r="J46" i="1"/>
  <c r="L46" i="1" s="1"/>
  <c r="J48" i="1"/>
  <c r="L48" i="1" s="1"/>
  <c r="J50" i="1"/>
  <c r="L50" i="1" s="1"/>
  <c r="J60" i="1"/>
  <c r="L60" i="1" s="1"/>
  <c r="J62" i="1"/>
  <c r="L62" i="1" s="1"/>
  <c r="J69" i="1"/>
  <c r="L69" i="1" s="1"/>
  <c r="J71" i="1"/>
  <c r="L71" i="1" s="1"/>
  <c r="J73" i="1"/>
  <c r="L73" i="1" s="1"/>
  <c r="J75" i="1"/>
  <c r="L75" i="1" s="1"/>
  <c r="J77" i="1"/>
  <c r="L77" i="1" s="1"/>
  <c r="J79" i="1"/>
  <c r="L79" i="1" s="1"/>
  <c r="J81" i="1"/>
  <c r="L81" i="1" s="1"/>
  <c r="J83" i="1"/>
  <c r="L83" i="1" s="1"/>
  <c r="J85" i="1"/>
  <c r="L85" i="1" s="1"/>
  <c r="J95" i="1"/>
  <c r="L95" i="1" s="1"/>
  <c r="J97" i="1"/>
  <c r="L97" i="1" s="1"/>
  <c r="J99" i="1"/>
  <c r="L99" i="1" s="1"/>
  <c r="J101" i="1"/>
  <c r="L101" i="1" s="1"/>
  <c r="J103" i="1"/>
  <c r="L103" i="1" s="1"/>
  <c r="J116" i="1"/>
  <c r="L116" i="1" s="1"/>
  <c r="J126" i="1"/>
  <c r="L126" i="1" s="1"/>
  <c r="J128" i="1"/>
  <c r="L128" i="1" s="1"/>
  <c r="J130" i="1"/>
  <c r="L130" i="1" s="1"/>
  <c r="J132" i="1"/>
  <c r="L132" i="1" s="1"/>
  <c r="J135" i="1"/>
  <c r="L135" i="1" s="1"/>
  <c r="J137" i="1"/>
  <c r="L137" i="1" s="1"/>
  <c r="J149" i="1"/>
  <c r="K149" i="1"/>
  <c r="J153" i="1"/>
  <c r="K153" i="1"/>
  <c r="K159" i="1"/>
  <c r="J159" i="1"/>
  <c r="K173" i="1"/>
  <c r="J173" i="1"/>
  <c r="A175" i="1"/>
  <c r="L158" i="1" l="1"/>
  <c r="L154" i="1"/>
  <c r="L138" i="1"/>
  <c r="L159" i="1"/>
  <c r="L152" i="1"/>
  <c r="L161" i="1"/>
  <c r="L153" i="1"/>
  <c r="L156" i="1"/>
  <c r="L150" i="1"/>
  <c r="L149" i="1"/>
  <c r="L172" i="1"/>
  <c r="L151" i="1"/>
  <c r="L173" i="1"/>
  <c r="L148" i="1"/>
  <c r="L155" i="1"/>
  <c r="L147" i="1"/>
  <c r="L160" i="1"/>
  <c r="M175" i="1" l="1"/>
  <c r="M178" i="1" s="1"/>
  <c r="L178" i="1"/>
  <c r="L179" i="1" l="1"/>
  <c r="L180" i="1" s="1"/>
  <c r="M179" i="1"/>
  <c r="M180" i="1" s="1"/>
  <c r="A21" i="1" l="1"/>
  <c r="A22" i="1" l="1"/>
  <c r="A23" i="1" l="1"/>
  <c r="A25" i="1" l="1"/>
  <c r="A27" i="1" l="1"/>
  <c r="A28" i="1" l="1"/>
  <c r="A29" i="1" s="1"/>
  <c r="A30" i="1" s="1"/>
  <c r="A31" i="1" s="1"/>
  <c r="A32" i="1" s="1"/>
  <c r="A34" i="1" s="1"/>
  <c r="A36" i="1" s="1"/>
  <c r="A45" i="1" s="1"/>
  <c r="A46" i="1" s="1"/>
  <c r="A47" i="1" s="1"/>
  <c r="A48" i="1" s="1"/>
  <c r="A49" i="1" s="1"/>
  <c r="A50" i="1" s="1"/>
  <c r="A51" i="1" s="1"/>
  <c r="A60" i="1" s="1"/>
  <c r="A61" i="1" s="1"/>
  <c r="A62" i="1" s="1"/>
  <c r="A63" i="1" s="1"/>
  <c r="A65" i="1" s="1"/>
  <c r="A66" i="1" s="1"/>
  <c r="A67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95" i="1" s="1"/>
  <c r="A96" i="1" l="1"/>
  <c r="A97" i="1" s="1"/>
  <c r="A98" i="1" s="1"/>
  <c r="A99" i="1" s="1"/>
  <c r="A100" i="1" s="1"/>
  <c r="A101" i="1" s="1"/>
  <c r="A102" i="1" s="1"/>
  <c r="A103" i="1" s="1"/>
  <c r="A105" i="1" s="1"/>
  <c r="A107" i="1" s="1"/>
  <c r="A108" i="1" s="1"/>
  <c r="A110" i="1" s="1"/>
  <c r="A112" i="1" s="1"/>
  <c r="A114" i="1" s="1"/>
  <c r="A116" i="1" s="1"/>
  <c r="A118" i="1" s="1"/>
  <c r="A119" i="1" s="1"/>
  <c r="A120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4" i="1" s="1"/>
  <c r="A135" i="1" s="1"/>
  <c r="A136" i="1" s="1"/>
  <c r="A137" i="1" s="1"/>
  <c r="A138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8" i="1" s="1"/>
  <c r="A159" i="1" s="1"/>
  <c r="A160" i="1" s="1"/>
  <c r="A161" i="1" s="1"/>
  <c r="A163" i="1" s="1"/>
  <c r="A172" i="1" s="1"/>
  <c r="A173" i="1" s="1"/>
</calcChain>
</file>

<file path=xl/sharedStrings.xml><?xml version="1.0" encoding="utf-8"?>
<sst xmlns="http://schemas.openxmlformats.org/spreadsheetml/2006/main" count="374" uniqueCount="155">
  <si>
    <t>ITEM #</t>
  </si>
  <si>
    <t>DWG. #</t>
  </si>
  <si>
    <t>DESCRIPTION</t>
  </si>
  <si>
    <t>QTY.</t>
  </si>
  <si>
    <t>WASTE</t>
  </si>
  <si>
    <t>QTY. W/ WASTE</t>
  </si>
  <si>
    <t>UNIT</t>
  </si>
  <si>
    <t>UNIT COST (MATERIAL)</t>
  </si>
  <si>
    <t>UNIT COST (LAB. + EQUIP.)</t>
  </si>
  <si>
    <t>ITEM COST</t>
  </si>
  <si>
    <t>TRADE COST</t>
  </si>
  <si>
    <t>SUB TOTAL</t>
  </si>
  <si>
    <t>OVERHEAD AND PROFIT</t>
  </si>
  <si>
    <t>TOTAL BASE BID</t>
  </si>
  <si>
    <t>TOTAL COST (MATERIAL)</t>
  </si>
  <si>
    <t>TOTAL COST (LAB. + EQUIP.)</t>
  </si>
  <si>
    <t>DIVISION 01 - GENERAL REQUIRMENTS</t>
  </si>
  <si>
    <t>EA</t>
  </si>
  <si>
    <t>FT</t>
  </si>
  <si>
    <t>DIVISION 33 - UTILITIES</t>
  </si>
  <si>
    <t>Subtotal (Utilities)</t>
  </si>
  <si>
    <t>PVC STORM LATERAL</t>
  </si>
  <si>
    <t>6" PVC Storm Lateral</t>
  </si>
  <si>
    <t>8" PVC Storm Lateral</t>
  </si>
  <si>
    <t>10" PVC Storm Lateral</t>
  </si>
  <si>
    <t>METER</t>
  </si>
  <si>
    <t>10" Master Meter</t>
  </si>
  <si>
    <t>MANHOLES</t>
  </si>
  <si>
    <t>Replace Catch Basin With Manhole Lid And Adjust To Grade</t>
  </si>
  <si>
    <t>3' Dia Manhole _x000D_
RE: 11.50 _x000D_
I.E: 7.70 (NW) _x000D_
I.E: 7.70 (NE)</t>
  </si>
  <si>
    <t>3' Dia Manhole _x000D_
RE: 11.55 _x000D_
I.E: 7.70 (NW) _x000D_
I.E: 7.70 (NE)</t>
  </si>
  <si>
    <t>4' Dia Manhole _x000D_
RE: 6.75 _x000D_
I.E: 2.10 (NW) _x000D_
I.E: 2.30 (NE)</t>
  </si>
  <si>
    <t>Drop Manhole _x000D_
R.E: 7.05 _x000D_
I.E : 2.08 (N) _x000D_
I.E: (-)0.10(E)</t>
  </si>
  <si>
    <t>Manhole _x000D_
R.E: 6.65 _x000D_
I.E: 1.48 (W)</t>
  </si>
  <si>
    <t>FLUSH</t>
  </si>
  <si>
    <t>Flush</t>
  </si>
  <si>
    <t>INLETS</t>
  </si>
  <si>
    <t>4' Dia Curb Inlet A-2 _x000D_
R.E: 6.85 _x000D_
I.E: (-) 2.71 (E)</t>
  </si>
  <si>
    <t>Catch Basin JJ _x000D_
Size: 4'-0" x 5'-0" _x000D_
Precast Structure _x000D_
Key Cut Is Required W/ Precast Tops _x000D_
Brick To Grade _x000D_
Catch Basin Inlet Or manhole Frame And Cover _x000D_
Eye Bolt And Chain</t>
  </si>
  <si>
    <t>Catch Basin G _x000D_
Size: 4'-0" x 5'-0" _x000D_
Precast Structure _x000D_
Key Cut Is Required W/ Precast Tops _x000D_
Brick To Grade _x000D_
Catch Basin Inlet Or manhole Frame And Cover _x000D_
Eye Bolt And Chain</t>
  </si>
  <si>
    <t>Catch Basin U _x000D_
Size: 4'-0" x 5'-0" _x000D_
Precast Structure _x000D_
Key Cut Is Required W/ Precast Tops _x000D_
Brick To Grade _x000D_
Catch Basin Inlet Or manhole Frame And Cover _x000D_
Eye Bolt And Chain</t>
  </si>
  <si>
    <t>Catch Basin T _x000D_
Size: 4'-0" x 5'-0" _x000D_
Precast Structure _x000D_
Key Cut Is Required W/ Precast Tops _x000D_
Brick To Grade _x000D_
Catch Basin Inlet Or manhole Frame And Cover _x000D_
Eye Bolt And Chain</t>
  </si>
  <si>
    <t>Catch Basin R _x000D_
Size: 4'-0" x 5'-0" _x000D_
Precast Structure _x000D_
Key Cut Is Required W/ Precast Tops _x000D_
Brick To Grade _x000D_
Catch Basin Inlet Or manhole Frame And Cover _x000D_
Eye Bolt And Chain</t>
  </si>
  <si>
    <t>Catch Basin S _x000D_
Size: 4'-0" x 5'-0" _x000D_
Precast Structure _x000D_
Key Cut Is Required W/ Precast Tops _x000D_
Brick To Grade _x000D_
Catch Basin Inlet Or manhole Frame And Cover _x000D_
Eye Bolt And Chain</t>
  </si>
  <si>
    <t>Catch Basin P _x000D_
Size: 4'-0" x 5'-0" _x000D_
Precast Structure _x000D_
Key Cut Is Required W/ Precast Tops _x000D_
Brick To Grade _x000D_
Catch Basin Inlet Or manhole Frame And Cover _x000D_
Eye Bolt And Chain</t>
  </si>
  <si>
    <t>Catch Basin Q _x000D_
Size: 4'-0" x 5'-0" _x000D_
Precast Structure _x000D_
Key Cut Is Required W/ Precast Tops _x000D_
Brick To Grade _x000D_
Catch Basin Inlet Or manhole Frame And Cover _x000D_
Eye Bolt And Chain</t>
  </si>
  <si>
    <t>Catch Basin N _x000D_
Size: 4'-0" x 5'-0" _x000D_
Precast Structure _x000D_
Key Cut Is Required W/ Precast Tops _x000D_
Brick To Grade _x000D_
Catch Basin Inlet Or manhole Frame And Cover _x000D_
Eye Bolt And Chain</t>
  </si>
  <si>
    <t>Catch Basin O _x000D_
Size: 4'-0" x 5'-0" _x000D_
Precast Structure _x000D_
Key Cut Is Required W/ Precast Tops _x000D_
Brick To Grade _x000D_
Catch Basin Inlet Or manhole Frame And Cover _x000D_
Eye Bolt And Chain</t>
  </si>
  <si>
    <t>Catch Basin R-4 _x000D_
6 Dia Catch Basin _x000D_
G.E 11.00 _x000D_
I.E: (NW)7.90 _x000D_
I.E: (W)7.90 _x000D_
I.E: (SW)7.90_x000D_
I.E: (SE)7.90 _x000D_
I.E: (E)7.90</t>
  </si>
  <si>
    <t>RCP PIPES</t>
  </si>
  <si>
    <t>18" Storm RCP Pipe</t>
  </si>
  <si>
    <t>24" Storm RCP Pipe</t>
  </si>
  <si>
    <t>36" Storm RCP Pipe</t>
  </si>
  <si>
    <t>YARD DRAIN</t>
  </si>
  <si>
    <t>ADS PIPES</t>
  </si>
  <si>
    <t>12" ADS Pipe</t>
  </si>
  <si>
    <t>P.H.D.P.E PIPES</t>
  </si>
  <si>
    <t>18" P.H.D.P.E Storm Pipe</t>
  </si>
  <si>
    <t>15" P.H.D.P.E Storm Pipe</t>
  </si>
  <si>
    <t>EXFILTRATION TRENCH</t>
  </si>
  <si>
    <t>Exfiltration Trench</t>
  </si>
  <si>
    <t>DUCT BANKS</t>
  </si>
  <si>
    <t>2x2 Duct Bank</t>
  </si>
  <si>
    <t>GAS PIPES</t>
  </si>
  <si>
    <t>Gas Pipe</t>
  </si>
  <si>
    <t>INVERTS</t>
  </si>
  <si>
    <t>Core New Inverts</t>
  </si>
  <si>
    <t>SANITARY SEWER PIPES</t>
  </si>
  <si>
    <t>6" Sanitary Pipe PVC</t>
  </si>
  <si>
    <t>8" Sanitary Pipe PVC</t>
  </si>
  <si>
    <t>6" Sanitary And Install Wye</t>
  </si>
  <si>
    <t>WATER PIPES</t>
  </si>
  <si>
    <t>Watermain To Be Encased In 10' Casing Under Retaining Wall Foundation W/ 12" Clear</t>
  </si>
  <si>
    <t xml:space="preserve">Connect To Existing 10" Water Main W/ 10x4 Tapping Sleeve And Valve W/ 4" Gate Valve </t>
  </si>
  <si>
    <t>5/8" Meter, Backflow Preventer,And Meter Box</t>
  </si>
  <si>
    <t>Grease Trap</t>
  </si>
  <si>
    <t>1" Service Saddle And Corp. Stop</t>
  </si>
  <si>
    <t>2" Service Saddle And Corp. Stop, 2" Ball Valve And Valve Box</t>
  </si>
  <si>
    <t>Gate Valves</t>
  </si>
  <si>
    <t>1x2 Reducer</t>
  </si>
  <si>
    <t>CLEANOUTS</t>
  </si>
  <si>
    <t xml:space="preserve">Clean Out _x000D_
I.E: (-)0.75 </t>
  </si>
  <si>
    <t>Clean Out _x000D_
I.E: 0.95</t>
  </si>
  <si>
    <t>Clean Out _x000D_
I.E: 1.25</t>
  </si>
  <si>
    <t>Clean Out _x000D_
I.E: 1.55</t>
  </si>
  <si>
    <t>Clean Out _x000D_
I.E: 1.56</t>
  </si>
  <si>
    <t>Clean Out _x000D_
I.E: 1.91</t>
  </si>
  <si>
    <t>Clean Out _x000D_
I.E: 2.02</t>
  </si>
  <si>
    <t>Clean Out _x000D_
I.E: 2.03</t>
  </si>
  <si>
    <t>Clean Out _x000D_
I.E: 2.52</t>
  </si>
  <si>
    <t>Clean Out _x000D_
I.E: 2.96</t>
  </si>
  <si>
    <t>Clean Out _x000D_
I.E: 3.00</t>
  </si>
  <si>
    <t>Clean Out _x000D_
I.E: 3.29</t>
  </si>
  <si>
    <t>Clean Out _x000D_
I.E: 3.47</t>
  </si>
  <si>
    <t>Clean Out _x000D_
I.E: 3.50</t>
  </si>
  <si>
    <t>Clean Out _x000D_
I.E: 3.80</t>
  </si>
  <si>
    <t>FIRE SERVICE PIPES</t>
  </si>
  <si>
    <t>4" TS &amp; V</t>
  </si>
  <si>
    <t>4" Valve</t>
  </si>
  <si>
    <t>4" Backflow Preventer</t>
  </si>
  <si>
    <t>SITE LIGHTING</t>
  </si>
  <si>
    <t>KRX-2 _x000D_
Facade Linear _x000D_
Surface Mounted _x000D_
FIXTURE _x000D_
MNFR: LUMINI/OPTIC ARTS _x000D_
Model: KBX-W-HB-44SO-27K-SF-WH + PS010V - 0-10V 0.1% _x000D_
LAMP _x000D_
MNFR: LUMINI/OPTIC ARTS _x000D_
Model: 2700K 335 LM/FT _x000D_
Power Supply _x000D_
PS010V 1-10V 0.1% _x000D_
System Watts: 5W/LF _x000D_
Finish: White _x000D_
Amp. Size: 0.87"</t>
  </si>
  <si>
    <t>KRX-4 _x000D_
Tree Ring Uplight _x000D_
Tree Ring Mounted, IP66 Rated _x000D_
FIXTURE_x000D_
MNFR: BK LIGHTING _x000D_
Model: PTR-4-STRAP- Size-LED-E64-MFL-A9-BZW-12-B-TRE20-MT _x000D_
LAMP _x000D_
MNFR: BK LIGHTING _x000D_
Model: 2700K 80CRI 400LM _x000D_
Power _x000D_
Non-Dim _x000D_
System Watts: 28 W _x000D_
Finish: Bronze Wrinkle</t>
  </si>
  <si>
    <t>KRX-5 _x000D_
Surface Mounted IP65 Rated, 39" Tall _x000D_
FIXTURE _x000D_
MNFR: BEGA _x000D_
Model: 77221-BLK-BR-K27-MGU + B79817 _x000D_
LAMP _x000D_
MNFR: BEGA _x000D_
Model: 2700K 90 CRI 643LM _x000D_
Power _x000D_
0-10V _x000D_
System Watts: 11W _x000D_
Finish: Black</t>
  </si>
  <si>
    <t>YD #1: Yard Drain</t>
  </si>
  <si>
    <t>YD #2: Yard Drain</t>
  </si>
  <si>
    <t>YD #3: Yard Drain</t>
  </si>
  <si>
    <t>YD #4: Yard Drain</t>
  </si>
  <si>
    <t>YD #5: Yard Drain</t>
  </si>
  <si>
    <t>YD #6: Yard Drain</t>
  </si>
  <si>
    <t>YD #7: Yard Drain</t>
  </si>
  <si>
    <t>YD #8: Yard Drain</t>
  </si>
  <si>
    <t>YD #9: Yard Drain</t>
  </si>
  <si>
    <t>YD #10: Yard Drain</t>
  </si>
  <si>
    <t>YD #11: Yard Drain</t>
  </si>
  <si>
    <t>YD #13: Yard Drain</t>
  </si>
  <si>
    <t>YD #14: Yard Drain</t>
  </si>
  <si>
    <t>YD #15: Yard Drain</t>
  </si>
  <si>
    <t>YD #16: Yard Drain</t>
  </si>
  <si>
    <t>YD #12: Yard Drain</t>
  </si>
  <si>
    <t>YD #17: Yard Drain</t>
  </si>
  <si>
    <t>YD #18: Yard Drain</t>
  </si>
  <si>
    <t>YD #19: Yard Drain</t>
  </si>
  <si>
    <t>YD #20: Yard Drain</t>
  </si>
  <si>
    <t>YD #21: Yard Drain</t>
  </si>
  <si>
    <t>YD #22: Yard Drain</t>
  </si>
  <si>
    <t>YD #23: Yard Drain</t>
  </si>
  <si>
    <t>YD #24: Yard Drain</t>
  </si>
  <si>
    <t>YD #25: Yard Drain</t>
  </si>
  <si>
    <t>YD #26: Yard Drain</t>
  </si>
  <si>
    <t>YD #27: Yard Drain</t>
  </si>
  <si>
    <t>Permits</t>
  </si>
  <si>
    <t>Supervision and Coordination</t>
  </si>
  <si>
    <t>Submittals and Shop drawings</t>
  </si>
  <si>
    <t>Final Cleaning</t>
  </si>
  <si>
    <t>Mobilization Costs</t>
  </si>
  <si>
    <t>Temporary Control &amp; Facilities</t>
  </si>
  <si>
    <t>LS</t>
  </si>
  <si>
    <t>4" Water Main Pipe Copper Type K</t>
  </si>
  <si>
    <t>2" Water Main Pipe Copper Type K</t>
  </si>
  <si>
    <t>1" Water Main Pipe Copper Type K</t>
  </si>
  <si>
    <t>4" Fire Service Pipe Copper Type K</t>
  </si>
  <si>
    <t>BROWARD COUNTY CONVENTION CENTER HEADQUARTER &amp; HOTEL</t>
  </si>
  <si>
    <t>Subtotal (General Requirements)</t>
  </si>
  <si>
    <t xml:space="preserve">Scope: </t>
  </si>
  <si>
    <r>
      <t xml:space="preserve">General Notes: </t>
    </r>
    <r>
      <rPr>
        <sz val="12"/>
        <color rgb="FFFF0000"/>
        <rFont val="Calibri"/>
        <family val="2"/>
        <scheme val="minor"/>
      </rPr>
      <t>The prices used while preparing the estimate were taken from RS Means online i.e. the standard pricing &amp; the company is not responsible for any kind of variations in the prices. So, it is preferred to review the prices.</t>
    </r>
  </si>
  <si>
    <t xml:space="preserve">Utility </t>
  </si>
  <si>
    <t>PROJECT</t>
  </si>
  <si>
    <t>ADDRESS</t>
  </si>
  <si>
    <t>Date of submission</t>
  </si>
  <si>
    <t>Date of plans</t>
  </si>
  <si>
    <t>E-mail: estimate@msbestimating.com</t>
  </si>
  <si>
    <t xml:space="preserve">Contact: </t>
  </si>
  <si>
    <t>(305)-813-0053</t>
  </si>
  <si>
    <t>Friday, May 8,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</si>
</sst>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[$-F800]dddd\,\ mmmm\ dd\,\ yyyy"/>
    <numFmt numFmtId="165" formatCode="&quot;$&quot;#,##0"/>
    <numFmt numFmtId="166" formatCode="_(&quot;$&quot;* #,##0.0_);_(&quot;$&quot;* \(#,##0.0\);_(&quot;$&quot;* &quot;-&quot;??_);_(@_)"/>
    <numFmt numFmtId="167" formatCode="_(&quot;$&quot;* #,##0_);_(&quot;$&quot;* \(#,##0\);_(&quot;$&quot;* &quot;-&quot;??_);_(@_)"/>
  </numFmts>
  <fonts count="3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2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3"/>
      <color rgb="FFFF0000"/>
      <name val="Calibri"/>
      <family val="2"/>
      <scheme val="minor"/>
    </font>
    <font>
      <sz val="13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u/>
      <sz val="12"/>
      <color theme="10"/>
      <name val="Arial"/>
      <family val="2"/>
    </font>
    <font>
      <sz val="12"/>
      <color rgb="FF000000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1"/>
      <name val="Adobe Gothic Std B"/>
      <family val="2"/>
      <charset val="128"/>
    </font>
    <font>
      <b/>
      <u/>
      <sz val="13"/>
      <color theme="0"/>
      <name val="Calibri"/>
      <family val="2"/>
      <scheme val="minor"/>
    </font>
    <font>
      <b/>
      <sz val="14"/>
      <color theme="0"/>
      <name val="Calibri Light"/>
      <family val="1"/>
      <scheme val="major"/>
    </font>
    <font>
      <sz val="14"/>
      <color theme="0"/>
      <name val="Calibri Light"/>
      <family val="1"/>
      <scheme val="maj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Verdana"/>
      <family val="2"/>
    </font>
    <font>
      <b/>
      <sz val="12"/>
      <name val="Verdana"/>
      <family val="2"/>
    </font>
    <font>
      <b/>
      <i/>
      <sz val="12"/>
      <name val="Arial"/>
      <family val="2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0915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3">
    <xf numFmtId="0" fontId="0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4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7" fillId="0" borderId="0"/>
    <xf numFmtId="0" fontId="15" fillId="0" borderId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/>
    <xf numFmtId="0" fontId="15" fillId="0" borderId="0"/>
    <xf numFmtId="0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5" fillId="0" borderId="0"/>
    <xf numFmtId="44" fontId="17" fillId="0" borderId="0" applyFont="0" applyFill="0" applyBorder="0" applyAlignment="0" applyProtection="0"/>
  </cellStyleXfs>
  <cellXfs count="139">
    <xf numFmtId="0" fontId="0" fillId="0" borderId="0" xfId="0"/>
    <xf numFmtId="2" fontId="7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66" fontId="3" fillId="0" borderId="2" xfId="0" applyNumberFormat="1" applyFont="1" applyBorder="1" applyAlignment="1">
      <alignment horizontal="center" vertical="center"/>
    </xf>
    <xf numFmtId="167" fontId="3" fillId="0" borderId="2" xfId="0" applyNumberFormat="1" applyFont="1" applyBorder="1" applyAlignment="1">
      <alignment horizontal="center" vertical="center"/>
    </xf>
    <xf numFmtId="2" fontId="8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1" fontId="9" fillId="2" borderId="3" xfId="0" applyNumberFormat="1" applyFont="1" applyFill="1" applyBorder="1" applyAlignment="1">
      <alignment horizontal="center" vertical="center"/>
    </xf>
    <xf numFmtId="166" fontId="9" fillId="2" borderId="3" xfId="0" applyNumberFormat="1" applyFont="1" applyFill="1" applyBorder="1" applyAlignment="1">
      <alignment horizontal="center" vertical="center"/>
    </xf>
    <xf numFmtId="167" fontId="9" fillId="2" borderId="3" xfId="0" applyNumberFormat="1" applyFont="1" applyFill="1" applyBorder="1" applyAlignment="1">
      <alignment horizontal="center" vertical="center"/>
    </xf>
    <xf numFmtId="2" fontId="7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 vertical="center"/>
    </xf>
    <xf numFmtId="166" fontId="3" fillId="2" borderId="3" xfId="0" applyNumberFormat="1" applyFont="1" applyFill="1" applyBorder="1" applyAlignment="1">
      <alignment horizontal="center" vertical="center"/>
    </xf>
    <xf numFmtId="167" fontId="3" fillId="2" borderId="3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3" borderId="0" xfId="0" applyFont="1" applyFill="1" applyAlignment="1">
      <alignment horizontal="center" vertical="top"/>
    </xf>
    <xf numFmtId="2" fontId="5" fillId="3" borderId="0" xfId="0" applyNumberFormat="1" applyFont="1" applyFill="1" applyAlignment="1">
      <alignment horizontal="left" vertical="top" wrapText="1"/>
    </xf>
    <xf numFmtId="2" fontId="3" fillId="3" borderId="0" xfId="0" applyNumberFormat="1" applyFont="1" applyFill="1" applyAlignment="1">
      <alignment horizontal="center" vertical="top"/>
    </xf>
    <xf numFmtId="2" fontId="5" fillId="3" borderId="0" xfId="0" applyNumberFormat="1" applyFont="1" applyFill="1" applyAlignment="1">
      <alignment horizontal="left" vertical="top"/>
    </xf>
    <xf numFmtId="2" fontId="12" fillId="4" borderId="1" xfId="0" applyNumberFormat="1" applyFont="1" applyFill="1" applyBorder="1" applyAlignment="1">
      <alignment horizontal="right" vertical="center" wrapText="1"/>
    </xf>
    <xf numFmtId="167" fontId="6" fillId="4" borderId="14" xfId="0" applyNumberFormat="1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justify" vertical="center"/>
    </xf>
    <xf numFmtId="0" fontId="14" fillId="0" borderId="2" xfId="1" applyFont="1" applyBorder="1" applyAlignment="1">
      <alignment horizontal="center" vertical="center"/>
    </xf>
    <xf numFmtId="3" fontId="14" fillId="0" borderId="2" xfId="2" applyNumberFormat="1" applyFont="1" applyBorder="1" applyAlignment="1">
      <alignment horizontal="center" vertical="center"/>
    </xf>
    <xf numFmtId="9" fontId="14" fillId="0" borderId="2" xfId="2" applyNumberFormat="1" applyFont="1" applyBorder="1" applyAlignment="1">
      <alignment horizontal="center" vertical="center"/>
    </xf>
    <xf numFmtId="0" fontId="14" fillId="0" borderId="2" xfId="2" applyFont="1" applyBorder="1" applyAlignment="1">
      <alignment horizontal="center" vertical="center"/>
    </xf>
    <xf numFmtId="0" fontId="5" fillId="5" borderId="18" xfId="0" applyFont="1" applyFill="1" applyBorder="1" applyAlignment="1">
      <alignment horizontal="left" vertical="top"/>
    </xf>
    <xf numFmtId="0" fontId="3" fillId="0" borderId="2" xfId="0" applyFont="1" applyBorder="1" applyAlignment="1">
      <alignment wrapText="1"/>
    </xf>
    <xf numFmtId="166" fontId="5" fillId="0" borderId="2" xfId="0" applyNumberFormat="1" applyFont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44" fontId="5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justify" vertical="center" wrapText="1"/>
    </xf>
    <xf numFmtId="0" fontId="18" fillId="0" borderId="0" xfId="0" applyFont="1"/>
    <xf numFmtId="0" fontId="11" fillId="2" borderId="0" xfId="0" applyFont="1" applyFill="1" applyAlignment="1">
      <alignment horizontal="center" vertical="center"/>
    </xf>
    <xf numFmtId="0" fontId="18" fillId="0" borderId="13" xfId="0" applyFont="1" applyBorder="1" applyAlignment="1">
      <alignment horizontal="center" vertical="center" wrapText="1"/>
    </xf>
    <xf numFmtId="0" fontId="22" fillId="2" borderId="0" xfId="0" applyFont="1" applyFill="1" applyAlignment="1">
      <alignment horizontal="left" vertical="top"/>
    </xf>
    <xf numFmtId="0" fontId="5" fillId="3" borderId="8" xfId="0" applyFont="1" applyFill="1" applyBorder="1" applyAlignment="1">
      <alignment horizontal="center" vertical="top"/>
    </xf>
    <xf numFmtId="0" fontId="1" fillId="0" borderId="0" xfId="0" applyFont="1"/>
    <xf numFmtId="0" fontId="5" fillId="0" borderId="13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165" fontId="23" fillId="6" borderId="11" xfId="0" applyNumberFormat="1" applyFont="1" applyFill="1" applyBorder="1" applyAlignment="1">
      <alignment horizontal="center" vertical="center"/>
    </xf>
    <xf numFmtId="165" fontId="26" fillId="6" borderId="3" xfId="0" applyNumberFormat="1" applyFont="1" applyFill="1" applyBorder="1" applyAlignment="1">
      <alignment horizontal="center" vertical="center"/>
    </xf>
    <xf numFmtId="165" fontId="23" fillId="6" borderId="3" xfId="0" applyNumberFormat="1" applyFont="1" applyFill="1" applyBorder="1" applyAlignment="1">
      <alignment horizontal="center" vertical="center"/>
    </xf>
    <xf numFmtId="0" fontId="23" fillId="6" borderId="3" xfId="0" applyFont="1" applyFill="1" applyBorder="1" applyAlignment="1">
      <alignment horizontal="center" vertical="center"/>
    </xf>
    <xf numFmtId="0" fontId="24" fillId="6" borderId="3" xfId="0" applyFont="1" applyFill="1" applyBorder="1" applyAlignment="1">
      <alignment horizontal="center" vertical="center"/>
    </xf>
    <xf numFmtId="0" fontId="23" fillId="6" borderId="3" xfId="0" applyFont="1" applyFill="1" applyBorder="1" applyAlignment="1">
      <alignment vertical="center"/>
    </xf>
    <xf numFmtId="42" fontId="23" fillId="6" borderId="12" xfId="0" applyNumberFormat="1" applyFont="1" applyFill="1" applyBorder="1" applyAlignment="1">
      <alignment vertical="center"/>
    </xf>
    <xf numFmtId="2" fontId="29" fillId="7" borderId="22" xfId="0" applyNumberFormat="1" applyFont="1" applyFill="1" applyBorder="1" applyAlignment="1">
      <alignment horizontal="left"/>
    </xf>
    <xf numFmtId="0" fontId="30" fillId="7" borderId="22" xfId="0" applyFont="1" applyFill="1" applyBorder="1" applyAlignment="1">
      <alignment horizontal="right"/>
    </xf>
    <xf numFmtId="2" fontId="31" fillId="7" borderId="22" xfId="0" applyNumberFormat="1" applyFont="1" applyFill="1" applyBorder="1" applyAlignment="1">
      <alignment horizontal="left" wrapText="1"/>
    </xf>
    <xf numFmtId="2" fontId="30" fillId="7" borderId="22" xfId="0" applyNumberFormat="1" applyFont="1" applyFill="1" applyBorder="1" applyAlignment="1">
      <alignment horizontal="center"/>
    </xf>
    <xf numFmtId="2" fontId="30" fillId="7" borderId="22" xfId="0" applyNumberFormat="1" applyFont="1" applyFill="1" applyBorder="1" applyAlignment="1">
      <alignment horizontal="right"/>
    </xf>
    <xf numFmtId="0" fontId="3" fillId="2" borderId="8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center" vertical="top"/>
    </xf>
    <xf numFmtId="2" fontId="3" fillId="2" borderId="9" xfId="0" applyNumberFormat="1" applyFont="1" applyFill="1" applyBorder="1" applyAlignment="1">
      <alignment horizontal="center" vertical="top"/>
    </xf>
    <xf numFmtId="2" fontId="33" fillId="2" borderId="9" xfId="0" applyNumberFormat="1" applyFont="1" applyFill="1" applyBorder="1" applyAlignment="1">
      <alignment horizontal="left" vertical="top"/>
    </xf>
    <xf numFmtId="14" fontId="3" fillId="2" borderId="16" xfId="0" applyNumberFormat="1" applyFont="1" applyFill="1" applyBorder="1" applyAlignment="1">
      <alignment vertical="top"/>
    </xf>
    <xf numFmtId="0" fontId="3" fillId="2" borderId="16" xfId="0" applyFont="1" applyFill="1" applyBorder="1" applyAlignment="1">
      <alignment vertical="top"/>
    </xf>
    <xf numFmtId="0" fontId="11" fillId="2" borderId="8" xfId="0" applyFont="1" applyFill="1" applyBorder="1" applyAlignment="1">
      <alignment horizontal="left" vertical="top"/>
    </xf>
    <xf numFmtId="2" fontId="5" fillId="2" borderId="8" xfId="0" applyNumberFormat="1" applyFont="1" applyFill="1" applyBorder="1" applyAlignment="1">
      <alignment horizontal="left" vertical="top"/>
    </xf>
    <xf numFmtId="0" fontId="34" fillId="0" borderId="9" xfId="0" applyFont="1" applyBorder="1"/>
    <xf numFmtId="164" fontId="5" fillId="2" borderId="0" xfId="0" applyNumberFormat="1" applyFont="1" applyFill="1" applyAlignment="1">
      <alignment vertical="top"/>
    </xf>
    <xf numFmtId="2" fontId="32" fillId="2" borderId="0" xfId="0" applyNumberFormat="1" applyFont="1" applyFill="1" applyAlignment="1">
      <alignment horizontal="right" vertical="top"/>
    </xf>
    <xf numFmtId="2" fontId="32" fillId="2" borderId="0" xfId="0" applyNumberFormat="1" applyFont="1" applyFill="1" applyAlignment="1">
      <alignment vertical="top"/>
    </xf>
    <xf numFmtId="1" fontId="3" fillId="2" borderId="0" xfId="0" applyNumberFormat="1" applyFont="1" applyFill="1" applyAlignment="1">
      <alignment vertical="top"/>
    </xf>
    <xf numFmtId="2" fontId="27" fillId="7" borderId="21" xfId="0" applyNumberFormat="1" applyFont="1" applyFill="1" applyBorder="1" applyAlignment="1">
      <alignment horizontal="left"/>
    </xf>
    <xf numFmtId="0" fontId="28" fillId="7" borderId="23" xfId="0" applyFont="1" applyFill="1" applyBorder="1" applyAlignment="1">
      <alignment horizontal="left"/>
    </xf>
    <xf numFmtId="2" fontId="30" fillId="7" borderId="23" xfId="0" applyNumberFormat="1" applyFont="1" applyFill="1" applyBorder="1" applyAlignment="1">
      <alignment horizontal="right"/>
    </xf>
    <xf numFmtId="2" fontId="32" fillId="2" borderId="9" xfId="0" applyNumberFormat="1" applyFont="1" applyFill="1" applyBorder="1" applyAlignment="1">
      <alignment vertical="top"/>
    </xf>
    <xf numFmtId="14" fontId="3" fillId="2" borderId="0" xfId="0" applyNumberFormat="1" applyFont="1" applyFill="1" applyAlignment="1">
      <alignment horizontal="left" vertical="top"/>
    </xf>
    <xf numFmtId="14" fontId="3" fillId="2" borderId="0" xfId="0" applyNumberFormat="1" applyFont="1" applyFill="1" applyAlignment="1">
      <alignment vertical="top"/>
    </xf>
    <xf numFmtId="164" fontId="3" fillId="2" borderId="0" xfId="0" applyNumberFormat="1" applyFont="1" applyFill="1" applyAlignment="1">
      <alignment vertical="top"/>
    </xf>
    <xf numFmtId="2" fontId="3" fillId="2" borderId="0" xfId="0" applyNumberFormat="1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2" fontId="32" fillId="2" borderId="0" xfId="14" applyNumberFormat="1" applyFont="1" applyFill="1" applyAlignment="1">
      <alignment vertical="top"/>
    </xf>
    <xf numFmtId="2" fontId="33" fillId="2" borderId="0" xfId="0" applyNumberFormat="1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0" fontId="3" fillId="2" borderId="9" xfId="0" applyFont="1" applyFill="1" applyBorder="1" applyAlignment="1">
      <alignment vertical="top"/>
    </xf>
    <xf numFmtId="0" fontId="3" fillId="2" borderId="17" xfId="0" applyFont="1" applyFill="1" applyBorder="1" applyAlignment="1">
      <alignment vertical="top"/>
    </xf>
    <xf numFmtId="2" fontId="5" fillId="0" borderId="8" xfId="0" applyNumberFormat="1" applyFont="1" applyBorder="1" applyAlignment="1">
      <alignment horizontal="left" vertical="top"/>
    </xf>
    <xf numFmtId="0" fontId="3" fillId="0" borderId="9" xfId="0" applyFont="1" applyBorder="1" applyAlignment="1">
      <alignment horizontal="center" vertical="top"/>
    </xf>
    <xf numFmtId="167" fontId="5" fillId="0" borderId="0" xfId="22" applyNumberFormat="1" applyFont="1" applyFill="1" applyBorder="1" applyAlignment="1" applyProtection="1">
      <alignment horizontal="left" vertical="top"/>
    </xf>
    <xf numFmtId="2" fontId="5" fillId="0" borderId="15" xfId="0" applyNumberFormat="1" applyFont="1" applyBorder="1" applyAlignment="1">
      <alignment horizontal="left" vertical="top"/>
    </xf>
    <xf numFmtId="0" fontId="3" fillId="0" borderId="17" xfId="0" applyFont="1" applyBorder="1" applyAlignment="1">
      <alignment horizontal="center" vertical="top"/>
    </xf>
    <xf numFmtId="167" fontId="5" fillId="0" borderId="16" xfId="22" applyNumberFormat="1" applyFont="1" applyFill="1" applyBorder="1" applyAlignment="1" applyProtection="1">
      <alignment horizontal="left" vertical="top"/>
    </xf>
    <xf numFmtId="0" fontId="25" fillId="7" borderId="21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8" fillId="0" borderId="2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justify" vertical="center"/>
    </xf>
    <xf numFmtId="3" fontId="14" fillId="0" borderId="1" xfId="2" applyNumberFormat="1" applyFont="1" applyBorder="1" applyAlignment="1">
      <alignment horizontal="center" vertical="center"/>
    </xf>
    <xf numFmtId="9" fontId="14" fillId="0" borderId="1" xfId="2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44" fontId="5" fillId="0" borderId="1" xfId="0" applyNumberFormat="1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/>
    </xf>
    <xf numFmtId="0" fontId="25" fillId="7" borderId="24" xfId="0" applyFont="1" applyFill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14" fillId="0" borderId="27" xfId="0" applyFont="1" applyBorder="1" applyAlignment="1">
      <alignment horizontal="justify" vertical="center"/>
    </xf>
    <xf numFmtId="3" fontId="14" fillId="0" borderId="27" xfId="2" applyNumberFormat="1" applyFont="1" applyBorder="1" applyAlignment="1">
      <alignment horizontal="center" vertical="center"/>
    </xf>
    <xf numFmtId="9" fontId="14" fillId="0" borderId="27" xfId="2" applyNumberFormat="1" applyFont="1" applyBorder="1" applyAlignment="1">
      <alignment horizontal="center" vertical="center"/>
    </xf>
    <xf numFmtId="1" fontId="3" fillId="0" borderId="27" xfId="0" applyNumberFormat="1" applyFont="1" applyBorder="1" applyAlignment="1">
      <alignment horizontal="center" vertical="center"/>
    </xf>
    <xf numFmtId="0" fontId="14" fillId="0" borderId="27" xfId="1" applyFont="1" applyBorder="1" applyAlignment="1">
      <alignment horizontal="center" vertical="center"/>
    </xf>
    <xf numFmtId="44" fontId="5" fillId="0" borderId="27" xfId="0" applyNumberFormat="1" applyFont="1" applyBorder="1" applyAlignment="1">
      <alignment horizontal="center" vertical="center"/>
    </xf>
    <xf numFmtId="166" fontId="3" fillId="0" borderId="27" xfId="0" applyNumberFormat="1" applyFont="1" applyBorder="1" applyAlignment="1">
      <alignment horizontal="center" vertical="center"/>
    </xf>
    <xf numFmtId="167" fontId="3" fillId="0" borderId="27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164" fontId="13" fillId="3" borderId="0" xfId="0" applyNumberFormat="1" applyFont="1" applyFill="1" applyAlignment="1">
      <alignment horizontal="center" vertical="top"/>
    </xf>
    <xf numFmtId="164" fontId="13" fillId="3" borderId="9" xfId="0" applyNumberFormat="1" applyFont="1" applyFill="1" applyBorder="1" applyAlignment="1">
      <alignment horizontal="center" vertical="top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top"/>
    </xf>
    <xf numFmtId="0" fontId="5" fillId="4" borderId="3" xfId="0" applyFont="1" applyFill="1" applyBorder="1" applyAlignment="1">
      <alignment horizontal="center" vertical="top"/>
    </xf>
    <xf numFmtId="0" fontId="5" fillId="4" borderId="12" xfId="0" applyFont="1" applyFill="1" applyBorder="1" applyAlignment="1">
      <alignment horizontal="center" vertical="top"/>
    </xf>
    <xf numFmtId="0" fontId="5" fillId="5" borderId="18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9" fillId="4" borderId="2" xfId="0" applyFont="1" applyFill="1" applyBorder="1" applyAlignment="1">
      <alignment vertical="center"/>
    </xf>
    <xf numFmtId="42" fontId="6" fillId="4" borderId="2" xfId="0" applyNumberFormat="1" applyFont="1" applyFill="1" applyBorder="1" applyAlignment="1">
      <alignment vertical="center"/>
    </xf>
    <xf numFmtId="42" fontId="6" fillId="4" borderId="14" xfId="0" applyNumberFormat="1" applyFont="1" applyFill="1" applyBorder="1" applyAlignment="1">
      <alignment vertical="center"/>
    </xf>
    <xf numFmtId="9" fontId="5" fillId="4" borderId="2" xfId="0" applyNumberFormat="1" applyFont="1" applyFill="1" applyBorder="1" applyAlignment="1">
      <alignment vertical="center"/>
    </xf>
    <xf numFmtId="44" fontId="6" fillId="4" borderId="2" xfId="0" applyNumberFormat="1" applyFont="1" applyFill="1" applyBorder="1" applyAlignment="1">
      <alignment vertical="center"/>
    </xf>
  </cellXfs>
  <cellStyles count="23">
    <cellStyle name="Currency" xfId="22" builtinId="4"/>
    <cellStyle name="Currency 10" xfId="11" xr:uid="{00000000-0005-0000-0000-000000000000}"/>
    <cellStyle name="Currency 2" xfId="6" xr:uid="{00000000-0005-0000-0000-000001000000}"/>
    <cellStyle name="Currency 3" xfId="10" xr:uid="{00000000-0005-0000-0000-000002000000}"/>
    <cellStyle name="Hyperlink 2" xfId="12" xr:uid="{00000000-0005-0000-0000-000003000000}"/>
    <cellStyle name="Normal" xfId="0" builtinId="0"/>
    <cellStyle name="Normal 2" xfId="8" xr:uid="{00000000-0005-0000-0000-000005000000}"/>
    <cellStyle name="Normal 2 2" xfId="13" xr:uid="{00000000-0005-0000-0000-000006000000}"/>
    <cellStyle name="Normal 2 3" xfId="14" xr:uid="{00000000-0005-0000-0000-000007000000}"/>
    <cellStyle name="Normal 2 4" xfId="16" xr:uid="{00000000-0005-0000-0000-000008000000}"/>
    <cellStyle name="Normal 2 5" xfId="18" xr:uid="{00000000-0005-0000-0000-000009000000}"/>
    <cellStyle name="Normal 3" xfId="9" xr:uid="{00000000-0005-0000-0000-00000A000000}"/>
    <cellStyle name="Normal 4" xfId="15" xr:uid="{00000000-0005-0000-0000-00000B000000}"/>
    <cellStyle name="Normal 5" xfId="2" xr:uid="{00000000-0005-0000-0000-00000C000000}"/>
    <cellStyle name="Normal 5 2" xfId="19" xr:uid="{00000000-0005-0000-0000-00000D000000}"/>
    <cellStyle name="Normal 5 2 2" xfId="21" xr:uid="{00000000-0005-0000-0000-00000E000000}"/>
    <cellStyle name="Normal 5 3" xfId="17" xr:uid="{00000000-0005-0000-0000-00000F000000}"/>
    <cellStyle name="Normal 5 3 2" xfId="20" xr:uid="{00000000-0005-0000-0000-000010000000}"/>
    <cellStyle name="Normal 5 4" xfId="4" xr:uid="{00000000-0005-0000-0000-000011000000}"/>
    <cellStyle name="Normal 5 5" xfId="3" xr:uid="{00000000-0005-0000-0000-000012000000}"/>
    <cellStyle name="Normal 6" xfId="5" xr:uid="{00000000-0005-0000-0000-000013000000}"/>
    <cellStyle name="Normal 8" xfId="1" xr:uid="{00000000-0005-0000-0000-000014000000}"/>
    <cellStyle name="Percent 2" xfId="7" xr:uid="{00000000-0005-0000-0000-000015000000}"/>
  </cellStyles>
  <dxfs count="0"/>
  <tableStyles count="0" defaultTableStyle="TableStyleMedium2" defaultPivotStyle="PivotStyleLight16"/>
  <colors>
    <mruColors>
      <color rgb="FFF09156"/>
      <color rgb="FF97EDFB"/>
      <color rgb="FFA2F8D9"/>
      <color rgb="FF2FB0C1"/>
      <color rgb="FF009EA2"/>
      <color rgb="FF7DB5E7"/>
      <color rgb="FF838CE1"/>
      <color rgb="FFC79DC4"/>
      <color rgb="FF9D5998"/>
      <color rgb="FF00F0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761699</xdr:colOff>
      <xdr:row>2</xdr:row>
      <xdr:rowOff>5778</xdr:rowOff>
    </xdr:from>
    <xdr:to>
      <xdr:col>12</xdr:col>
      <xdr:colOff>589150</xdr:colOff>
      <xdr:row>5</xdr:row>
      <xdr:rowOff>107674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00A47AA-F3C9-4B6A-B43D-739C90E34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0286" y="676669"/>
          <a:ext cx="2038907" cy="764505"/>
        </a:xfrm>
        <a:prstGeom prst="rect">
          <a:avLst/>
        </a:prstGeom>
      </xdr:spPr>
    </xdr:pic>
    <xdr:clientData/>
  </xdr:twoCellAnchor>
  <xdr:oneCellAnchor>
    <xdr:from>
      <xdr:col>10</xdr:col>
      <xdr:colOff>761699</xdr:colOff>
      <xdr:row>38</xdr:row>
      <xdr:rowOff>5778</xdr:rowOff>
    </xdr:from>
    <xdr:ext cx="2034076" cy="768646"/>
    <xdr:pic>
      <xdr:nvPicPr>
        <xdr:cNvPr id="4" name="Picture 3">
          <a:extLst>
            <a:ext uri="{FF2B5EF4-FFF2-40B4-BE49-F238E27FC236}">
              <a16:creationId xmlns:a16="http://schemas.microsoft.com/office/drawing/2014/main" id="{03962B4B-BB81-427B-BADA-C2AF5C0C1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4074" y="688403"/>
          <a:ext cx="2034076" cy="768646"/>
        </a:xfrm>
        <a:prstGeom prst="rect">
          <a:avLst/>
        </a:prstGeom>
      </xdr:spPr>
    </xdr:pic>
    <xdr:clientData/>
  </xdr:oneCellAnchor>
  <xdr:oneCellAnchor>
    <xdr:from>
      <xdr:col>10</xdr:col>
      <xdr:colOff>761699</xdr:colOff>
      <xdr:row>53</xdr:row>
      <xdr:rowOff>5778</xdr:rowOff>
    </xdr:from>
    <xdr:ext cx="2034076" cy="768646"/>
    <xdr:pic>
      <xdr:nvPicPr>
        <xdr:cNvPr id="5" name="Picture 4">
          <a:extLst>
            <a:ext uri="{FF2B5EF4-FFF2-40B4-BE49-F238E27FC236}">
              <a16:creationId xmlns:a16="http://schemas.microsoft.com/office/drawing/2014/main" id="{A10B07BF-3FC6-40FC-A559-18A53C710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0286" y="11593148"/>
          <a:ext cx="2034076" cy="768646"/>
        </a:xfrm>
        <a:prstGeom prst="rect">
          <a:avLst/>
        </a:prstGeom>
      </xdr:spPr>
    </xdr:pic>
    <xdr:clientData/>
  </xdr:oneCellAnchor>
  <xdr:oneCellAnchor>
    <xdr:from>
      <xdr:col>10</xdr:col>
      <xdr:colOff>761699</xdr:colOff>
      <xdr:row>88</xdr:row>
      <xdr:rowOff>5778</xdr:rowOff>
    </xdr:from>
    <xdr:ext cx="2034076" cy="768646"/>
    <xdr:pic>
      <xdr:nvPicPr>
        <xdr:cNvPr id="6" name="Picture 5">
          <a:extLst>
            <a:ext uri="{FF2B5EF4-FFF2-40B4-BE49-F238E27FC236}">
              <a16:creationId xmlns:a16="http://schemas.microsoft.com/office/drawing/2014/main" id="{2557B0BC-69F9-440F-B3AA-D3976FB22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37270" y="22852171"/>
          <a:ext cx="2034076" cy="768646"/>
        </a:xfrm>
        <a:prstGeom prst="rect">
          <a:avLst/>
        </a:prstGeom>
      </xdr:spPr>
    </xdr:pic>
    <xdr:clientData/>
  </xdr:oneCellAnchor>
  <xdr:oneCellAnchor>
    <xdr:from>
      <xdr:col>10</xdr:col>
      <xdr:colOff>761699</xdr:colOff>
      <xdr:row>140</xdr:row>
      <xdr:rowOff>5778</xdr:rowOff>
    </xdr:from>
    <xdr:ext cx="2034076" cy="768646"/>
    <xdr:pic>
      <xdr:nvPicPr>
        <xdr:cNvPr id="7" name="Picture 6">
          <a:extLst>
            <a:ext uri="{FF2B5EF4-FFF2-40B4-BE49-F238E27FC236}">
              <a16:creationId xmlns:a16="http://schemas.microsoft.com/office/drawing/2014/main" id="{7EF76169-A1C6-457B-B56B-9F5100EDB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37270" y="34853671"/>
          <a:ext cx="2034076" cy="768646"/>
        </a:xfrm>
        <a:prstGeom prst="rect">
          <a:avLst/>
        </a:prstGeom>
      </xdr:spPr>
    </xdr:pic>
    <xdr:clientData/>
  </xdr:oneCellAnchor>
  <xdr:oneCellAnchor>
    <xdr:from>
      <xdr:col>10</xdr:col>
      <xdr:colOff>761699</xdr:colOff>
      <xdr:row>165</xdr:row>
      <xdr:rowOff>5778</xdr:rowOff>
    </xdr:from>
    <xdr:ext cx="2034076" cy="768646"/>
    <xdr:pic>
      <xdr:nvPicPr>
        <xdr:cNvPr id="8" name="Picture 7">
          <a:extLst>
            <a:ext uri="{FF2B5EF4-FFF2-40B4-BE49-F238E27FC236}">
              <a16:creationId xmlns:a16="http://schemas.microsoft.com/office/drawing/2014/main" id="{441F623F-4FB8-41EA-8018-D755DEFBC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37270" y="46868778"/>
          <a:ext cx="2034076" cy="76864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82"/>
  <sheetViews>
    <sheetView tabSelected="1" view="pageBreakPreview" topLeftCell="A15" zoomScaleNormal="100" zoomScaleSheetLayoutView="100" workbookViewId="0">
      <selection activeCell="J27" sqref="J27"/>
    </sheetView>
  </sheetViews>
  <sheetFormatPr defaultRowHeight="15.75"/>
  <cols>
    <col min="1" max="1" width="12.7109375" style="42" bestFit="1" customWidth="1"/>
    <col min="2" max="2" width="8.42578125" customWidth="1"/>
    <col min="3" max="3" width="57.140625" bestFit="1" customWidth="1"/>
    <col min="4" max="4" width="7.42578125" bestFit="1" customWidth="1"/>
    <col min="5" max="5" width="8.140625" bestFit="1" customWidth="1"/>
    <col min="6" max="6" width="11.7109375" customWidth="1"/>
    <col min="7" max="7" width="9" customWidth="1"/>
    <col min="8" max="8" width="17.85546875" style="37" customWidth="1"/>
    <col min="9" max="9" width="22.28515625" style="37" customWidth="1"/>
    <col min="10" max="10" width="16.140625" customWidth="1"/>
    <col min="11" max="11" width="17.42578125" customWidth="1"/>
    <col min="12" max="12" width="15.7109375" bestFit="1" customWidth="1"/>
    <col min="13" max="13" width="14.5703125" bestFit="1" customWidth="1"/>
  </cols>
  <sheetData>
    <row r="1" spans="1:16" ht="21" customHeight="1" thickBot="1">
      <c r="A1" s="71" t="s">
        <v>147</v>
      </c>
      <c r="B1" s="72"/>
      <c r="C1" s="53" t="s">
        <v>142</v>
      </c>
      <c r="D1" s="54"/>
      <c r="E1" s="55"/>
      <c r="F1" s="56"/>
      <c r="G1" s="56"/>
      <c r="H1" s="56"/>
      <c r="I1" s="56"/>
      <c r="J1" s="57"/>
      <c r="K1" s="57"/>
      <c r="L1" s="57"/>
      <c r="M1" s="73"/>
    </row>
    <row r="2" spans="1:16">
      <c r="A2" s="65" t="s">
        <v>148</v>
      </c>
      <c r="B2" s="59"/>
      <c r="C2" s="67"/>
      <c r="D2" s="68"/>
      <c r="E2" s="69"/>
      <c r="F2" s="70"/>
      <c r="G2" s="69"/>
      <c r="H2" s="69"/>
      <c r="I2" s="69"/>
      <c r="J2" s="69"/>
      <c r="K2" s="69"/>
      <c r="L2" s="69"/>
      <c r="M2" s="74"/>
    </row>
    <row r="3" spans="1:16" ht="18.600000000000001" customHeight="1">
      <c r="A3" s="58" t="s">
        <v>149</v>
      </c>
      <c r="B3" s="59"/>
      <c r="C3" s="75"/>
      <c r="D3" s="76"/>
      <c r="E3" s="77"/>
      <c r="F3" s="70"/>
      <c r="G3" s="78"/>
      <c r="H3" s="78"/>
      <c r="I3" s="78"/>
      <c r="J3" s="78"/>
      <c r="K3" s="78"/>
      <c r="L3" s="78"/>
      <c r="M3" s="60"/>
    </row>
    <row r="4" spans="1:16" ht="17.25" customHeight="1">
      <c r="A4" s="58" t="s">
        <v>150</v>
      </c>
      <c r="B4" s="59"/>
      <c r="C4" s="75" t="s">
        <v>154</v>
      </c>
      <c r="D4" s="76"/>
      <c r="E4" s="79"/>
      <c r="F4" s="80" t="s">
        <v>151</v>
      </c>
      <c r="G4" s="70"/>
      <c r="H4" s="70"/>
      <c r="I4" s="81"/>
      <c r="J4" s="81"/>
      <c r="K4" s="81"/>
      <c r="L4" s="81"/>
      <c r="M4" s="61"/>
      <c r="O4" s="38"/>
      <c r="P4" s="40"/>
    </row>
    <row r="5" spans="1:16" ht="17.25" customHeight="1">
      <c r="A5" s="64" t="s">
        <v>144</v>
      </c>
      <c r="B5" s="66"/>
      <c r="C5" s="40" t="s">
        <v>146</v>
      </c>
      <c r="D5" s="76"/>
      <c r="E5" s="79"/>
      <c r="F5" s="80" t="s">
        <v>152</v>
      </c>
      <c r="G5" s="82" t="s">
        <v>153</v>
      </c>
      <c r="H5" s="79"/>
      <c r="I5" s="79"/>
      <c r="J5" s="79"/>
      <c r="K5" s="79"/>
      <c r="L5" s="79"/>
      <c r="M5" s="83"/>
    </row>
    <row r="6" spans="1:16" ht="17.25" customHeight="1">
      <c r="A6" s="85"/>
      <c r="B6" s="86"/>
      <c r="C6" s="87"/>
      <c r="D6" s="76"/>
      <c r="E6" s="79"/>
      <c r="F6" s="79"/>
      <c r="G6" s="79"/>
      <c r="H6" s="79"/>
      <c r="I6" s="79"/>
      <c r="J6" s="79"/>
      <c r="K6" s="79"/>
      <c r="L6" s="79"/>
      <c r="M6" s="83"/>
    </row>
    <row r="7" spans="1:16" ht="17.25" customHeight="1" thickBot="1">
      <c r="A7" s="88"/>
      <c r="B7" s="89"/>
      <c r="C7" s="90"/>
      <c r="D7" s="62"/>
      <c r="E7" s="63"/>
      <c r="F7" s="63"/>
      <c r="G7" s="63"/>
      <c r="H7" s="63"/>
      <c r="I7" s="63"/>
      <c r="J7" s="63"/>
      <c r="K7" s="63"/>
      <c r="L7" s="63"/>
      <c r="M7" s="84"/>
    </row>
    <row r="8" spans="1:16" ht="44.1" customHeight="1" thickBot="1">
      <c r="A8" s="91" t="s">
        <v>0</v>
      </c>
      <c r="B8" s="91" t="s">
        <v>1</v>
      </c>
      <c r="C8" s="91" t="s">
        <v>2</v>
      </c>
      <c r="D8" s="91" t="s">
        <v>3</v>
      </c>
      <c r="E8" s="91" t="s">
        <v>4</v>
      </c>
      <c r="F8" s="91" t="s">
        <v>5</v>
      </c>
      <c r="G8" s="91" t="s">
        <v>6</v>
      </c>
      <c r="H8" s="91" t="s">
        <v>7</v>
      </c>
      <c r="I8" s="91" t="s">
        <v>8</v>
      </c>
      <c r="J8" s="91" t="s">
        <v>14</v>
      </c>
      <c r="K8" s="91" t="s">
        <v>15</v>
      </c>
      <c r="L8" s="91" t="s">
        <v>9</v>
      </c>
      <c r="M8" s="105" t="s">
        <v>10</v>
      </c>
    </row>
    <row r="9" spans="1:16" ht="17.25">
      <c r="A9" s="46"/>
      <c r="B9" s="47"/>
      <c r="C9" s="48" t="s">
        <v>16</v>
      </c>
      <c r="D9" s="48"/>
      <c r="E9" s="48"/>
      <c r="F9" s="48"/>
      <c r="G9" s="49"/>
      <c r="H9" s="50"/>
      <c r="I9" s="50"/>
      <c r="J9" s="49"/>
      <c r="K9" s="49"/>
      <c r="L9" s="51"/>
      <c r="M9" s="52"/>
    </row>
    <row r="10" spans="1:16">
      <c r="A10" s="43">
        <v>1</v>
      </c>
      <c r="B10" s="1"/>
      <c r="C10" s="32" t="s">
        <v>131</v>
      </c>
      <c r="D10" s="28">
        <v>1</v>
      </c>
      <c r="E10" s="29">
        <v>0</v>
      </c>
      <c r="F10" s="4">
        <f t="shared" ref="F10" si="0">D10*(1+E10)</f>
        <v>1</v>
      </c>
      <c r="G10" s="27" t="s">
        <v>137</v>
      </c>
      <c r="H10" s="33">
        <v>0</v>
      </c>
      <c r="I10" s="33">
        <v>4000</v>
      </c>
      <c r="J10" s="5">
        <f t="shared" ref="J10" si="1">F10*H10</f>
        <v>0</v>
      </c>
      <c r="K10" s="5">
        <f t="shared" ref="K10" si="2">F10*I10</f>
        <v>4000</v>
      </c>
      <c r="L10" s="6">
        <f t="shared" ref="L10" si="3">J10+K10</f>
        <v>4000</v>
      </c>
      <c r="M10" s="122"/>
    </row>
    <row r="11" spans="1:16">
      <c r="A11" s="39">
        <f>IF(D11=0,"",1+MAX(A$7:A10))</f>
        <v>2</v>
      </c>
      <c r="B11" s="1"/>
      <c r="C11" s="32" t="s">
        <v>132</v>
      </c>
      <c r="D11" s="28">
        <v>1</v>
      </c>
      <c r="E11" s="29">
        <v>0</v>
      </c>
      <c r="F11" s="4">
        <f t="shared" ref="F11:F15" si="4">D11*(1+E11)</f>
        <v>1</v>
      </c>
      <c r="G11" s="27" t="s">
        <v>137</v>
      </c>
      <c r="H11" s="33">
        <v>0</v>
      </c>
      <c r="I11" s="33">
        <v>58400</v>
      </c>
      <c r="J11" s="5">
        <f t="shared" ref="J11:J15" si="5">F11*H11</f>
        <v>0</v>
      </c>
      <c r="K11" s="5">
        <f t="shared" ref="K11:K15" si="6">F11*I11</f>
        <v>58400</v>
      </c>
      <c r="L11" s="6">
        <f t="shared" ref="L11:L15" si="7">J11+K11</f>
        <v>58400</v>
      </c>
      <c r="M11" s="123"/>
    </row>
    <row r="12" spans="1:16">
      <c r="A12" s="39">
        <f>IF(D12=0,"",1+MAX(A$7:A11))</f>
        <v>3</v>
      </c>
      <c r="B12" s="1"/>
      <c r="C12" s="32" t="s">
        <v>133</v>
      </c>
      <c r="D12" s="28">
        <v>1</v>
      </c>
      <c r="E12" s="29">
        <v>0</v>
      </c>
      <c r="F12" s="4">
        <f t="shared" si="4"/>
        <v>1</v>
      </c>
      <c r="G12" s="27" t="s">
        <v>137</v>
      </c>
      <c r="H12" s="33">
        <v>0</v>
      </c>
      <c r="I12" s="33">
        <v>2500</v>
      </c>
      <c r="J12" s="5">
        <f t="shared" si="5"/>
        <v>0</v>
      </c>
      <c r="K12" s="5">
        <f t="shared" si="6"/>
        <v>2500</v>
      </c>
      <c r="L12" s="6">
        <f t="shared" si="7"/>
        <v>2500</v>
      </c>
      <c r="M12" s="123"/>
    </row>
    <row r="13" spans="1:16">
      <c r="A13" s="39">
        <f>IF(D13=0,"",1+MAX(A$7:A12))</f>
        <v>4</v>
      </c>
      <c r="B13" s="1"/>
      <c r="C13" s="32" t="s">
        <v>134</v>
      </c>
      <c r="D13" s="28">
        <v>1</v>
      </c>
      <c r="E13" s="29">
        <v>0</v>
      </c>
      <c r="F13" s="4">
        <f t="shared" si="4"/>
        <v>1</v>
      </c>
      <c r="G13" s="27" t="s">
        <v>137</v>
      </c>
      <c r="H13" s="33">
        <v>0</v>
      </c>
      <c r="I13" s="33">
        <v>11200</v>
      </c>
      <c r="J13" s="5">
        <f t="shared" si="5"/>
        <v>0</v>
      </c>
      <c r="K13" s="5">
        <f t="shared" si="6"/>
        <v>11200</v>
      </c>
      <c r="L13" s="6">
        <f t="shared" si="7"/>
        <v>11200</v>
      </c>
      <c r="M13" s="123"/>
    </row>
    <row r="14" spans="1:16">
      <c r="A14" s="39">
        <f>IF(D14=0,"",1+MAX(A$7:A13))</f>
        <v>5</v>
      </c>
      <c r="B14" s="1"/>
      <c r="C14" s="32" t="s">
        <v>135</v>
      </c>
      <c r="D14" s="28">
        <v>1</v>
      </c>
      <c r="E14" s="29">
        <v>0</v>
      </c>
      <c r="F14" s="4">
        <f t="shared" si="4"/>
        <v>1</v>
      </c>
      <c r="G14" s="27" t="s">
        <v>137</v>
      </c>
      <c r="H14" s="33">
        <v>0</v>
      </c>
      <c r="I14" s="33">
        <v>22600</v>
      </c>
      <c r="J14" s="5">
        <f t="shared" si="5"/>
        <v>0</v>
      </c>
      <c r="K14" s="5">
        <f t="shared" si="6"/>
        <v>22600</v>
      </c>
      <c r="L14" s="6">
        <f t="shared" si="7"/>
        <v>22600</v>
      </c>
      <c r="M14" s="123"/>
    </row>
    <row r="15" spans="1:16">
      <c r="A15" s="39">
        <f>IF(D15=0,"",1+MAX(A$7:A14))</f>
        <v>6</v>
      </c>
      <c r="B15" s="1"/>
      <c r="C15" s="32" t="s">
        <v>136</v>
      </c>
      <c r="D15" s="28">
        <v>1</v>
      </c>
      <c r="E15" s="29">
        <v>0</v>
      </c>
      <c r="F15" s="4">
        <f t="shared" si="4"/>
        <v>1</v>
      </c>
      <c r="G15" s="27" t="s">
        <v>137</v>
      </c>
      <c r="H15" s="33">
        <v>0</v>
      </c>
      <c r="I15" s="33">
        <v>31400</v>
      </c>
      <c r="J15" s="5">
        <f t="shared" si="5"/>
        <v>0</v>
      </c>
      <c r="K15" s="5">
        <f t="shared" si="6"/>
        <v>31400</v>
      </c>
      <c r="L15" s="6">
        <f t="shared" si="7"/>
        <v>31400</v>
      </c>
      <c r="M15" s="123"/>
    </row>
    <row r="16" spans="1:16">
      <c r="A16" s="39" t="str">
        <f>IF(D16=0,"",1+MAX(A$7:A15))</f>
        <v/>
      </c>
      <c r="B16" s="1"/>
      <c r="C16" s="2"/>
      <c r="D16" s="3"/>
      <c r="E16" s="3"/>
      <c r="F16" s="4"/>
      <c r="G16" s="3"/>
      <c r="H16" s="33"/>
      <c r="I16" s="33"/>
      <c r="J16" s="5"/>
      <c r="K16" s="5"/>
      <c r="L16" s="6"/>
      <c r="M16" s="124"/>
    </row>
    <row r="17" spans="1:13" ht="17.25">
      <c r="A17" s="44"/>
      <c r="B17" s="7"/>
      <c r="C17" s="23" t="s">
        <v>143</v>
      </c>
      <c r="D17" s="8"/>
      <c r="E17" s="8"/>
      <c r="F17" s="9"/>
      <c r="G17" s="8"/>
      <c r="H17" s="34"/>
      <c r="I17" s="34"/>
      <c r="J17" s="10"/>
      <c r="K17" s="10"/>
      <c r="L17" s="11"/>
      <c r="M17" s="24">
        <f>SUM(L10:L16)</f>
        <v>130100</v>
      </c>
    </row>
    <row r="18" spans="1:13">
      <c r="A18" s="45"/>
      <c r="B18" s="12"/>
      <c r="C18" s="13"/>
      <c r="D18" s="14"/>
      <c r="E18" s="14"/>
      <c r="F18" s="15"/>
      <c r="G18" s="14"/>
      <c r="H18" s="34"/>
      <c r="I18" s="34"/>
      <c r="J18" s="16"/>
      <c r="K18" s="16"/>
      <c r="L18" s="17"/>
      <c r="M18" s="25"/>
    </row>
    <row r="19" spans="1:13" ht="17.25">
      <c r="A19" s="46" t="str">
        <f>IF(D19="","", COUNTA($D$19:D19))</f>
        <v/>
      </c>
      <c r="B19" s="47"/>
      <c r="C19" s="48" t="s">
        <v>19</v>
      </c>
      <c r="D19" s="48"/>
      <c r="E19" s="48"/>
      <c r="F19" s="48"/>
      <c r="G19" s="49"/>
      <c r="H19" s="50"/>
      <c r="I19" s="50"/>
      <c r="J19" s="49"/>
      <c r="K19" s="49"/>
      <c r="L19" s="51"/>
      <c r="M19" s="52"/>
    </row>
    <row r="20" spans="1:13">
      <c r="A20" s="39" t="str">
        <f>IF(D20=0,"",1+MAX(A$7:A19))</f>
        <v/>
      </c>
      <c r="B20" s="18"/>
      <c r="C20" s="31" t="s">
        <v>21</v>
      </c>
      <c r="D20" s="28"/>
      <c r="E20" s="29"/>
      <c r="F20" s="4"/>
      <c r="G20" s="30"/>
      <c r="H20" s="33"/>
      <c r="I20" s="33"/>
      <c r="J20" s="5"/>
      <c r="K20" s="5"/>
      <c r="L20" s="6"/>
      <c r="M20" s="92"/>
    </row>
    <row r="21" spans="1:13">
      <c r="A21" s="39">
        <f>IF(D21=0,"",1+MAX(A$7:A20))</f>
        <v>7</v>
      </c>
      <c r="B21" s="18"/>
      <c r="C21" s="26" t="s">
        <v>22</v>
      </c>
      <c r="D21" s="28">
        <v>117.03</v>
      </c>
      <c r="E21" s="29">
        <v>0.1</v>
      </c>
      <c r="F21" s="4">
        <f t="shared" ref="F21" si="8">D21*(1+E21)</f>
        <v>128.733</v>
      </c>
      <c r="G21" s="27" t="s">
        <v>18</v>
      </c>
      <c r="H21" s="35">
        <v>13.62</v>
      </c>
      <c r="I21" s="35">
        <v>6.24</v>
      </c>
      <c r="J21" s="5">
        <f t="shared" ref="J21" si="9">F21*H21</f>
        <v>1753.3434600000001</v>
      </c>
      <c r="K21" s="5">
        <f t="shared" ref="K21" si="10">F21*I21</f>
        <v>803.29392000000007</v>
      </c>
      <c r="L21" s="6">
        <f t="shared" ref="L21" si="11">J21+K21</f>
        <v>2556.6373800000001</v>
      </c>
      <c r="M21" s="93"/>
    </row>
    <row r="22" spans="1:13">
      <c r="A22" s="39">
        <f>IF(D22=0,"",1+MAX(A$7:A21))</f>
        <v>8</v>
      </c>
      <c r="B22" s="18"/>
      <c r="C22" s="26" t="s">
        <v>23</v>
      </c>
      <c r="D22" s="28">
        <v>183</v>
      </c>
      <c r="E22" s="29">
        <v>0.1</v>
      </c>
      <c r="F22" s="4">
        <f t="shared" ref="F22:F23" si="12">D22*(1+E22)</f>
        <v>201.3</v>
      </c>
      <c r="G22" s="27" t="s">
        <v>18</v>
      </c>
      <c r="H22" s="35">
        <v>18.940000000000001</v>
      </c>
      <c r="I22" s="35">
        <v>8.73</v>
      </c>
      <c r="J22" s="5">
        <f t="shared" ref="J22:J23" si="13">F22*H22</f>
        <v>3812.6220000000003</v>
      </c>
      <c r="K22" s="5">
        <f t="shared" ref="K22:K23" si="14">F22*I22</f>
        <v>1757.3490000000002</v>
      </c>
      <c r="L22" s="6">
        <f t="shared" ref="L22:L23" si="15">J22+K22</f>
        <v>5569.9710000000005</v>
      </c>
      <c r="M22" s="93"/>
    </row>
    <row r="23" spans="1:13">
      <c r="A23" s="39">
        <f>IF(D23=0,"",1+MAX(A$7:A22))</f>
        <v>9</v>
      </c>
      <c r="B23" s="18"/>
      <c r="C23" s="26" t="s">
        <v>24</v>
      </c>
      <c r="D23" s="28">
        <v>272.19</v>
      </c>
      <c r="E23" s="29">
        <v>0.1</v>
      </c>
      <c r="F23" s="4">
        <f t="shared" si="12"/>
        <v>299.40900000000005</v>
      </c>
      <c r="G23" s="27" t="s">
        <v>18</v>
      </c>
      <c r="H23" s="35">
        <v>25.81</v>
      </c>
      <c r="I23" s="35">
        <v>11.7</v>
      </c>
      <c r="J23" s="5">
        <f t="shared" si="13"/>
        <v>7727.746290000001</v>
      </c>
      <c r="K23" s="5">
        <f t="shared" si="14"/>
        <v>3503.0853000000002</v>
      </c>
      <c r="L23" s="6">
        <f t="shared" si="15"/>
        <v>11230.831590000002</v>
      </c>
      <c r="M23" s="93"/>
    </row>
    <row r="24" spans="1:13">
      <c r="A24" s="39" t="str">
        <f>IF(D24=0,"",1+MAX(A$7:A23))</f>
        <v/>
      </c>
      <c r="B24" s="18"/>
      <c r="C24" s="31" t="s">
        <v>25</v>
      </c>
      <c r="D24" s="28"/>
      <c r="E24" s="29"/>
      <c r="F24" s="4"/>
      <c r="G24" s="30"/>
      <c r="H24" s="35"/>
      <c r="I24" s="35"/>
      <c r="J24" s="5"/>
      <c r="K24" s="5"/>
      <c r="L24" s="6"/>
      <c r="M24" s="93"/>
    </row>
    <row r="25" spans="1:13">
      <c r="A25" s="39">
        <f>IF(D25=0,"",1+MAX(A$7:A24))</f>
        <v>10</v>
      </c>
      <c r="B25" s="18"/>
      <c r="C25" s="26" t="s">
        <v>26</v>
      </c>
      <c r="D25" s="28">
        <v>1</v>
      </c>
      <c r="E25" s="29">
        <v>0</v>
      </c>
      <c r="F25" s="4">
        <f t="shared" ref="F25" si="16">D25*(1+E25)</f>
        <v>1</v>
      </c>
      <c r="G25" s="27" t="s">
        <v>17</v>
      </c>
      <c r="H25" s="35">
        <v>421.98</v>
      </c>
      <c r="I25" s="35">
        <v>134.29</v>
      </c>
      <c r="J25" s="5">
        <f t="shared" ref="J25" si="17">F25*H25</f>
        <v>421.98</v>
      </c>
      <c r="K25" s="5">
        <f t="shared" ref="K25" si="18">F25*I25</f>
        <v>134.29</v>
      </c>
      <c r="L25" s="6">
        <f t="shared" ref="L25" si="19">J25+K25</f>
        <v>556.27</v>
      </c>
      <c r="M25" s="93"/>
    </row>
    <row r="26" spans="1:13">
      <c r="A26" s="39" t="str">
        <f>IF(D26=0,"",1+MAX(A$7:A25))</f>
        <v/>
      </c>
      <c r="B26" s="18"/>
      <c r="C26" s="31" t="s">
        <v>27</v>
      </c>
      <c r="D26" s="28"/>
      <c r="E26" s="29"/>
      <c r="F26" s="4"/>
      <c r="G26" s="30"/>
      <c r="H26" s="35"/>
      <c r="I26" s="35"/>
      <c r="J26" s="5"/>
      <c r="K26" s="5"/>
      <c r="L26" s="6"/>
      <c r="M26" s="93"/>
    </row>
    <row r="27" spans="1:13" ht="31.5" customHeight="1">
      <c r="A27" s="39">
        <f>IF(D27=0,"",1+MAX(A$7:A26))</f>
        <v>11</v>
      </c>
      <c r="B27" s="18"/>
      <c r="C27" s="26" t="s">
        <v>28</v>
      </c>
      <c r="D27" s="28">
        <v>1</v>
      </c>
      <c r="E27" s="29">
        <v>0</v>
      </c>
      <c r="F27" s="4">
        <f t="shared" ref="F27:F32" si="20">D27*(1+E27)</f>
        <v>1</v>
      </c>
      <c r="G27" s="27" t="s">
        <v>17</v>
      </c>
      <c r="H27" s="35">
        <v>2870.95</v>
      </c>
      <c r="I27" s="35">
        <v>458.73</v>
      </c>
      <c r="J27" s="5">
        <f t="shared" ref="J27:J32" si="21">F27*H27</f>
        <v>2870.95</v>
      </c>
      <c r="K27" s="5">
        <f t="shared" ref="K27:K32" si="22">F27*I27</f>
        <v>458.73</v>
      </c>
      <c r="L27" s="6">
        <f t="shared" ref="L27:L32" si="23">J27+K27</f>
        <v>3329.68</v>
      </c>
      <c r="M27" s="93"/>
    </row>
    <row r="28" spans="1:13" ht="60">
      <c r="A28" s="39">
        <f>IF(D28=0,"",1+MAX(A$7:A27))</f>
        <v>12</v>
      </c>
      <c r="B28" s="18"/>
      <c r="C28" s="26" t="s">
        <v>29</v>
      </c>
      <c r="D28" s="28">
        <v>1</v>
      </c>
      <c r="E28" s="29">
        <v>0</v>
      </c>
      <c r="F28" s="4">
        <f t="shared" si="20"/>
        <v>1</v>
      </c>
      <c r="G28" s="27" t="s">
        <v>17</v>
      </c>
      <c r="H28" s="35">
        <v>2467.2199999999998</v>
      </c>
      <c r="I28" s="35">
        <v>384.26</v>
      </c>
      <c r="J28" s="5">
        <f t="shared" si="21"/>
        <v>2467.2199999999998</v>
      </c>
      <c r="K28" s="5">
        <f t="shared" si="22"/>
        <v>384.26</v>
      </c>
      <c r="L28" s="6">
        <f t="shared" si="23"/>
        <v>2851.4799999999996</v>
      </c>
      <c r="M28" s="93"/>
    </row>
    <row r="29" spans="1:13" ht="60">
      <c r="A29" s="39">
        <f>IF(D29=0,"",1+MAX(A$7:A28))</f>
        <v>13</v>
      </c>
      <c r="B29" s="18"/>
      <c r="C29" s="26" t="s">
        <v>30</v>
      </c>
      <c r="D29" s="28">
        <v>1</v>
      </c>
      <c r="E29" s="29">
        <v>0</v>
      </c>
      <c r="F29" s="4">
        <f t="shared" si="20"/>
        <v>1</v>
      </c>
      <c r="G29" s="27" t="s">
        <v>17</v>
      </c>
      <c r="H29" s="35">
        <v>2467.2199999999998</v>
      </c>
      <c r="I29" s="35">
        <v>384.26</v>
      </c>
      <c r="J29" s="5">
        <f t="shared" si="21"/>
        <v>2467.2199999999998</v>
      </c>
      <c r="K29" s="5">
        <f t="shared" si="22"/>
        <v>384.26</v>
      </c>
      <c r="L29" s="6">
        <f t="shared" si="23"/>
        <v>2851.4799999999996</v>
      </c>
      <c r="M29" s="93"/>
    </row>
    <row r="30" spans="1:13" ht="60">
      <c r="A30" s="39">
        <f>IF(D30=0,"",1+MAX(A$7:A29))</f>
        <v>14</v>
      </c>
      <c r="B30" s="18"/>
      <c r="C30" s="26" t="s">
        <v>31</v>
      </c>
      <c r="D30" s="28">
        <v>1</v>
      </c>
      <c r="E30" s="29">
        <v>0</v>
      </c>
      <c r="F30" s="4">
        <f t="shared" si="20"/>
        <v>1</v>
      </c>
      <c r="G30" s="27" t="s">
        <v>17</v>
      </c>
      <c r="H30" s="35">
        <v>2870.95</v>
      </c>
      <c r="I30" s="35">
        <v>458.73</v>
      </c>
      <c r="J30" s="5">
        <f t="shared" si="21"/>
        <v>2870.95</v>
      </c>
      <c r="K30" s="5">
        <f t="shared" si="22"/>
        <v>458.73</v>
      </c>
      <c r="L30" s="6">
        <f t="shared" si="23"/>
        <v>3329.68</v>
      </c>
      <c r="M30" s="93"/>
    </row>
    <row r="31" spans="1:13" ht="60">
      <c r="A31" s="39">
        <f>IF(D31=0,"",1+MAX(A$7:A30))</f>
        <v>15</v>
      </c>
      <c r="B31" s="18"/>
      <c r="C31" s="26" t="s">
        <v>32</v>
      </c>
      <c r="D31" s="28">
        <v>2</v>
      </c>
      <c r="E31" s="29">
        <v>0</v>
      </c>
      <c r="F31" s="4">
        <f t="shared" si="20"/>
        <v>2</v>
      </c>
      <c r="G31" s="27" t="s">
        <v>17</v>
      </c>
      <c r="H31" s="35">
        <v>3268.43</v>
      </c>
      <c r="I31" s="35">
        <v>520</v>
      </c>
      <c r="J31" s="5">
        <f t="shared" si="21"/>
        <v>6536.86</v>
      </c>
      <c r="K31" s="5">
        <f t="shared" si="22"/>
        <v>1040</v>
      </c>
      <c r="L31" s="6">
        <f t="shared" si="23"/>
        <v>7576.86</v>
      </c>
      <c r="M31" s="93"/>
    </row>
    <row r="32" spans="1:13" ht="45">
      <c r="A32" s="39">
        <f>IF(D32=0,"",1+MAX(A$7:A31))</f>
        <v>16</v>
      </c>
      <c r="B32" s="18"/>
      <c r="C32" s="26" t="s">
        <v>33</v>
      </c>
      <c r="D32" s="28">
        <v>1</v>
      </c>
      <c r="E32" s="29">
        <v>0</v>
      </c>
      <c r="F32" s="4">
        <f t="shared" si="20"/>
        <v>1</v>
      </c>
      <c r="G32" s="27" t="s">
        <v>17</v>
      </c>
      <c r="H32" s="35">
        <v>2870.95</v>
      </c>
      <c r="I32" s="35">
        <v>458.73</v>
      </c>
      <c r="J32" s="5">
        <f t="shared" si="21"/>
        <v>2870.95</v>
      </c>
      <c r="K32" s="5">
        <f t="shared" si="22"/>
        <v>458.73</v>
      </c>
      <c r="L32" s="6">
        <f t="shared" si="23"/>
        <v>3329.68</v>
      </c>
      <c r="M32" s="93"/>
    </row>
    <row r="33" spans="1:13">
      <c r="A33" s="39" t="str">
        <f>IF(D33=0,"",1+MAX(A$7:A32))</f>
        <v/>
      </c>
      <c r="B33" s="18"/>
      <c r="C33" s="31" t="s">
        <v>34</v>
      </c>
      <c r="D33" s="28"/>
      <c r="E33" s="29"/>
      <c r="F33" s="4"/>
      <c r="G33" s="30"/>
      <c r="H33" s="35"/>
      <c r="I33" s="35"/>
      <c r="J33" s="5"/>
      <c r="K33" s="5"/>
      <c r="L33" s="6"/>
      <c r="M33" s="93"/>
    </row>
    <row r="34" spans="1:13">
      <c r="A34" s="39">
        <f>IF(D34=0,"",1+MAX(A$7:A33))</f>
        <v>17</v>
      </c>
      <c r="B34" s="18"/>
      <c r="C34" s="26" t="s">
        <v>35</v>
      </c>
      <c r="D34" s="28">
        <v>621.96</v>
      </c>
      <c r="E34" s="29">
        <v>0.1</v>
      </c>
      <c r="F34" s="4">
        <f t="shared" ref="F34" si="24">D34*(1+E34)</f>
        <v>684.15600000000006</v>
      </c>
      <c r="G34" s="27" t="s">
        <v>18</v>
      </c>
      <c r="H34" s="35">
        <v>15.98</v>
      </c>
      <c r="I34" s="35">
        <v>6.42</v>
      </c>
      <c r="J34" s="5">
        <f t="shared" ref="J34" si="25">F34*H34</f>
        <v>10932.812880000001</v>
      </c>
      <c r="K34" s="5">
        <f t="shared" ref="K34" si="26">F34*I34</f>
        <v>4392.2815200000005</v>
      </c>
      <c r="L34" s="6">
        <f t="shared" ref="L34" si="27">J34+K34</f>
        <v>15325.094400000002</v>
      </c>
      <c r="M34" s="93"/>
    </row>
    <row r="35" spans="1:13">
      <c r="A35" s="39" t="str">
        <f>IF(D35=0,"",1+MAX(A$7:A34))</f>
        <v/>
      </c>
      <c r="B35" s="18"/>
      <c r="C35" s="31" t="s">
        <v>36</v>
      </c>
      <c r="D35" s="28"/>
      <c r="E35" s="29"/>
      <c r="F35" s="4"/>
      <c r="G35" s="30"/>
      <c r="H35" s="35"/>
      <c r="I35" s="35"/>
      <c r="J35" s="5"/>
      <c r="K35" s="5"/>
      <c r="L35" s="6"/>
      <c r="M35" s="93"/>
    </row>
    <row r="36" spans="1:13" ht="45.75" thickBot="1">
      <c r="A36" s="106">
        <f>IF(D36=0,"",1+MAX(A$7:A35))</f>
        <v>18</v>
      </c>
      <c r="B36" s="107"/>
      <c r="C36" s="108" t="s">
        <v>37</v>
      </c>
      <c r="D36" s="109">
        <v>1</v>
      </c>
      <c r="E36" s="110">
        <v>0</v>
      </c>
      <c r="F36" s="111">
        <f t="shared" ref="F36:F63" si="28">D36*(1+E36)</f>
        <v>1</v>
      </c>
      <c r="G36" s="112" t="s">
        <v>17</v>
      </c>
      <c r="H36" s="113">
        <v>1381.74</v>
      </c>
      <c r="I36" s="113">
        <v>284.56</v>
      </c>
      <c r="J36" s="114">
        <f t="shared" ref="J36:J63" si="29">F36*H36</f>
        <v>1381.74</v>
      </c>
      <c r="K36" s="114">
        <f t="shared" ref="K36:K63" si="30">F36*I36</f>
        <v>284.56</v>
      </c>
      <c r="L36" s="115">
        <f t="shared" ref="L36:L63" si="31">J36+K36</f>
        <v>1666.3</v>
      </c>
      <c r="M36" s="116"/>
    </row>
    <row r="37" spans="1:13" ht="19.5" thickBot="1">
      <c r="A37" s="71" t="s">
        <v>147</v>
      </c>
      <c r="B37" s="72"/>
      <c r="C37" s="53" t="s">
        <v>142</v>
      </c>
      <c r="D37" s="54"/>
      <c r="E37" s="55"/>
      <c r="F37" s="56"/>
      <c r="G37" s="56"/>
      <c r="H37" s="56"/>
      <c r="I37" s="56"/>
      <c r="J37" s="57"/>
      <c r="K37" s="57"/>
      <c r="L37" s="57"/>
      <c r="M37" s="73"/>
    </row>
    <row r="38" spans="1:13">
      <c r="A38" s="65" t="s">
        <v>148</v>
      </c>
      <c r="B38" s="59"/>
      <c r="C38" s="67"/>
      <c r="D38" s="68"/>
      <c r="E38" s="69"/>
      <c r="F38" s="70"/>
      <c r="G38" s="69"/>
      <c r="H38" s="69"/>
      <c r="I38" s="69"/>
      <c r="J38" s="69"/>
      <c r="K38" s="69"/>
      <c r="L38" s="69"/>
      <c r="M38" s="74"/>
    </row>
    <row r="39" spans="1:13">
      <c r="A39" s="58" t="s">
        <v>149</v>
      </c>
      <c r="B39" s="59"/>
      <c r="C39" s="75"/>
      <c r="D39" s="76"/>
      <c r="E39" s="77"/>
      <c r="F39" s="70"/>
      <c r="G39" s="78"/>
      <c r="H39" s="78"/>
      <c r="I39" s="78"/>
      <c r="J39" s="78"/>
      <c r="K39" s="78"/>
      <c r="L39" s="78"/>
      <c r="M39" s="60"/>
    </row>
    <row r="40" spans="1:13">
      <c r="A40" s="58" t="s">
        <v>150</v>
      </c>
      <c r="B40" s="59"/>
      <c r="C40" s="75" t="s">
        <v>154</v>
      </c>
      <c r="D40" s="76"/>
      <c r="E40" s="79"/>
      <c r="F40" s="80" t="s">
        <v>151</v>
      </c>
      <c r="G40" s="70"/>
      <c r="H40" s="70"/>
      <c r="I40" s="81"/>
      <c r="J40" s="81"/>
      <c r="K40" s="81"/>
      <c r="L40" s="81"/>
      <c r="M40" s="61"/>
    </row>
    <row r="41" spans="1:13">
      <c r="A41" s="64" t="s">
        <v>144</v>
      </c>
      <c r="B41" s="66"/>
      <c r="C41" s="40" t="s">
        <v>146</v>
      </c>
      <c r="D41" s="76"/>
      <c r="E41" s="79"/>
      <c r="F41" s="80" t="s">
        <v>152</v>
      </c>
      <c r="G41" s="82" t="s">
        <v>153</v>
      </c>
      <c r="H41" s="79"/>
      <c r="I41" s="79"/>
      <c r="J41" s="79"/>
      <c r="K41" s="79"/>
      <c r="L41" s="79"/>
      <c r="M41" s="83"/>
    </row>
    <row r="42" spans="1:13">
      <c r="A42" s="85"/>
      <c r="B42" s="86"/>
      <c r="C42" s="87"/>
      <c r="D42" s="76"/>
      <c r="E42" s="79"/>
      <c r="F42" s="79"/>
      <c r="G42" s="79"/>
      <c r="H42" s="79"/>
      <c r="I42" s="79"/>
      <c r="J42" s="79"/>
      <c r="K42" s="79"/>
      <c r="L42" s="79"/>
      <c r="M42" s="83"/>
    </row>
    <row r="43" spans="1:13" ht="16.5" thickBot="1">
      <c r="A43" s="88"/>
      <c r="B43" s="89"/>
      <c r="C43" s="90"/>
      <c r="D43" s="62"/>
      <c r="E43" s="63"/>
      <c r="F43" s="63"/>
      <c r="G43" s="63"/>
      <c r="H43" s="63"/>
      <c r="I43" s="63"/>
      <c r="J43" s="63"/>
      <c r="K43" s="63"/>
      <c r="L43" s="63"/>
      <c r="M43" s="84"/>
    </row>
    <row r="44" spans="1:13" ht="24.75" thickBot="1">
      <c r="A44" s="91" t="s">
        <v>0</v>
      </c>
      <c r="B44" s="91" t="s">
        <v>1</v>
      </c>
      <c r="C44" s="91" t="s">
        <v>2</v>
      </c>
      <c r="D44" s="91" t="s">
        <v>3</v>
      </c>
      <c r="E44" s="91" t="s">
        <v>4</v>
      </c>
      <c r="F44" s="91" t="s">
        <v>5</v>
      </c>
      <c r="G44" s="91" t="s">
        <v>6</v>
      </c>
      <c r="H44" s="91" t="s">
        <v>7</v>
      </c>
      <c r="I44" s="91" t="s">
        <v>8</v>
      </c>
      <c r="J44" s="91" t="s">
        <v>14</v>
      </c>
      <c r="K44" s="91" t="s">
        <v>15</v>
      </c>
      <c r="L44" s="91" t="s">
        <v>9</v>
      </c>
      <c r="M44" s="105" t="s">
        <v>10</v>
      </c>
    </row>
    <row r="45" spans="1:13" ht="105">
      <c r="A45" s="95">
        <f>IF(D45=0,"",1+MAX(A$7:A36))</f>
        <v>19</v>
      </c>
      <c r="B45" s="96"/>
      <c r="C45" s="97" t="s">
        <v>38</v>
      </c>
      <c r="D45" s="98">
        <v>1</v>
      </c>
      <c r="E45" s="99">
        <v>0</v>
      </c>
      <c r="F45" s="100">
        <f t="shared" si="28"/>
        <v>1</v>
      </c>
      <c r="G45" s="101" t="s">
        <v>17</v>
      </c>
      <c r="H45" s="102">
        <v>1250</v>
      </c>
      <c r="I45" s="102">
        <v>319.72000000000003</v>
      </c>
      <c r="J45" s="103">
        <f t="shared" si="29"/>
        <v>1250</v>
      </c>
      <c r="K45" s="103">
        <f t="shared" si="30"/>
        <v>319.72000000000003</v>
      </c>
      <c r="L45" s="104">
        <f t="shared" si="31"/>
        <v>1569.72</v>
      </c>
      <c r="M45" s="93"/>
    </row>
    <row r="46" spans="1:13" ht="105">
      <c r="A46" s="39">
        <f>IF(D46=0,"",1+MAX(A$7:A45))</f>
        <v>20</v>
      </c>
      <c r="B46" s="18"/>
      <c r="C46" s="26" t="s">
        <v>39</v>
      </c>
      <c r="D46" s="28">
        <v>1</v>
      </c>
      <c r="E46" s="29">
        <v>0</v>
      </c>
      <c r="F46" s="4">
        <f t="shared" si="28"/>
        <v>1</v>
      </c>
      <c r="G46" s="27" t="s">
        <v>17</v>
      </c>
      <c r="H46" s="35">
        <v>1250</v>
      </c>
      <c r="I46" s="35">
        <v>319.72000000000003</v>
      </c>
      <c r="J46" s="5">
        <f t="shared" si="29"/>
        <v>1250</v>
      </c>
      <c r="K46" s="5">
        <f t="shared" si="30"/>
        <v>319.72000000000003</v>
      </c>
      <c r="L46" s="6">
        <f t="shared" si="31"/>
        <v>1569.72</v>
      </c>
      <c r="M46" s="93"/>
    </row>
    <row r="47" spans="1:13" ht="105">
      <c r="A47" s="39">
        <f>IF(D47=0,"",1+MAX(A$7:A46))</f>
        <v>21</v>
      </c>
      <c r="B47" s="18"/>
      <c r="C47" s="26" t="s">
        <v>40</v>
      </c>
      <c r="D47" s="28">
        <v>1</v>
      </c>
      <c r="E47" s="29">
        <v>0</v>
      </c>
      <c r="F47" s="4">
        <f t="shared" si="28"/>
        <v>1</v>
      </c>
      <c r="G47" s="27" t="s">
        <v>17</v>
      </c>
      <c r="H47" s="35">
        <v>1250</v>
      </c>
      <c r="I47" s="35">
        <v>319.72000000000003</v>
      </c>
      <c r="J47" s="5">
        <f t="shared" si="29"/>
        <v>1250</v>
      </c>
      <c r="K47" s="5">
        <f t="shared" si="30"/>
        <v>319.72000000000003</v>
      </c>
      <c r="L47" s="6">
        <f t="shared" si="31"/>
        <v>1569.72</v>
      </c>
      <c r="M47" s="93"/>
    </row>
    <row r="48" spans="1:13" ht="105">
      <c r="A48" s="39">
        <f>IF(D48=0,"",1+MAX(A$7:A47))</f>
        <v>22</v>
      </c>
      <c r="B48" s="18"/>
      <c r="C48" s="26" t="s">
        <v>41</v>
      </c>
      <c r="D48" s="28">
        <v>1</v>
      </c>
      <c r="E48" s="29">
        <v>0</v>
      </c>
      <c r="F48" s="4">
        <f t="shared" si="28"/>
        <v>1</v>
      </c>
      <c r="G48" s="27" t="s">
        <v>17</v>
      </c>
      <c r="H48" s="35">
        <v>1250</v>
      </c>
      <c r="I48" s="35">
        <v>319.72000000000003</v>
      </c>
      <c r="J48" s="5">
        <f t="shared" si="29"/>
        <v>1250</v>
      </c>
      <c r="K48" s="5">
        <f t="shared" si="30"/>
        <v>319.72000000000003</v>
      </c>
      <c r="L48" s="6">
        <f t="shared" si="31"/>
        <v>1569.72</v>
      </c>
      <c r="M48" s="93"/>
    </row>
    <row r="49" spans="1:13" ht="105">
      <c r="A49" s="39">
        <f>IF(D49=0,"",1+MAX(A$7:A48))</f>
        <v>23</v>
      </c>
      <c r="B49" s="18"/>
      <c r="C49" s="26" t="s">
        <v>42</v>
      </c>
      <c r="D49" s="28">
        <v>1</v>
      </c>
      <c r="E49" s="29">
        <v>0</v>
      </c>
      <c r="F49" s="4">
        <f t="shared" si="28"/>
        <v>1</v>
      </c>
      <c r="G49" s="27" t="s">
        <v>17</v>
      </c>
      <c r="H49" s="35">
        <v>1250</v>
      </c>
      <c r="I49" s="35">
        <v>319.72000000000003</v>
      </c>
      <c r="J49" s="5">
        <f t="shared" si="29"/>
        <v>1250</v>
      </c>
      <c r="K49" s="5">
        <f t="shared" si="30"/>
        <v>319.72000000000003</v>
      </c>
      <c r="L49" s="6">
        <f t="shared" si="31"/>
        <v>1569.72</v>
      </c>
      <c r="M49" s="93"/>
    </row>
    <row r="50" spans="1:13" ht="105">
      <c r="A50" s="39">
        <f>IF(D50=0,"",1+MAX(A$7:A49))</f>
        <v>24</v>
      </c>
      <c r="B50" s="18"/>
      <c r="C50" s="26" t="s">
        <v>43</v>
      </c>
      <c r="D50" s="28">
        <v>1</v>
      </c>
      <c r="E50" s="29">
        <v>0</v>
      </c>
      <c r="F50" s="4">
        <f t="shared" si="28"/>
        <v>1</v>
      </c>
      <c r="G50" s="27" t="s">
        <v>17</v>
      </c>
      <c r="H50" s="35">
        <v>1250</v>
      </c>
      <c r="I50" s="35">
        <v>319.72000000000003</v>
      </c>
      <c r="J50" s="5">
        <f t="shared" si="29"/>
        <v>1250</v>
      </c>
      <c r="K50" s="5">
        <f t="shared" si="30"/>
        <v>319.72000000000003</v>
      </c>
      <c r="L50" s="6">
        <f t="shared" si="31"/>
        <v>1569.72</v>
      </c>
      <c r="M50" s="93"/>
    </row>
    <row r="51" spans="1:13" ht="105.75" thickBot="1">
      <c r="A51" s="106">
        <f>IF(D51=0,"",1+MAX(A$7:A50))</f>
        <v>25</v>
      </c>
      <c r="B51" s="107"/>
      <c r="C51" s="108" t="s">
        <v>44</v>
      </c>
      <c r="D51" s="109">
        <v>1</v>
      </c>
      <c r="E51" s="110">
        <v>0</v>
      </c>
      <c r="F51" s="111">
        <f t="shared" si="28"/>
        <v>1</v>
      </c>
      <c r="G51" s="112" t="s">
        <v>17</v>
      </c>
      <c r="H51" s="113">
        <v>1250</v>
      </c>
      <c r="I51" s="113">
        <v>319.72000000000003</v>
      </c>
      <c r="J51" s="114">
        <f t="shared" si="29"/>
        <v>1250</v>
      </c>
      <c r="K51" s="114">
        <f t="shared" si="30"/>
        <v>319.72000000000003</v>
      </c>
      <c r="L51" s="115">
        <f t="shared" si="31"/>
        <v>1569.72</v>
      </c>
      <c r="M51" s="116"/>
    </row>
    <row r="52" spans="1:13" ht="19.5" thickBot="1">
      <c r="A52" s="71" t="s">
        <v>147</v>
      </c>
      <c r="B52" s="72"/>
      <c r="C52" s="53" t="s">
        <v>142</v>
      </c>
      <c r="D52" s="54"/>
      <c r="E52" s="55"/>
      <c r="F52" s="56"/>
      <c r="G52" s="56"/>
      <c r="H52" s="56"/>
      <c r="I52" s="56"/>
      <c r="J52" s="57"/>
      <c r="K52" s="57"/>
      <c r="L52" s="57"/>
      <c r="M52" s="73"/>
    </row>
    <row r="53" spans="1:13">
      <c r="A53" s="65" t="s">
        <v>148</v>
      </c>
      <c r="B53" s="59"/>
      <c r="C53" s="67"/>
      <c r="D53" s="68"/>
      <c r="E53" s="69"/>
      <c r="F53" s="70"/>
      <c r="G53" s="69"/>
      <c r="H53" s="69"/>
      <c r="I53" s="69"/>
      <c r="J53" s="69"/>
      <c r="K53" s="69"/>
      <c r="L53" s="69"/>
      <c r="M53" s="74"/>
    </row>
    <row r="54" spans="1:13">
      <c r="A54" s="58" t="s">
        <v>149</v>
      </c>
      <c r="B54" s="59"/>
      <c r="C54" s="75"/>
      <c r="D54" s="76"/>
      <c r="E54" s="77"/>
      <c r="F54" s="70"/>
      <c r="G54" s="78"/>
      <c r="H54" s="78"/>
      <c r="I54" s="78"/>
      <c r="J54" s="78"/>
      <c r="K54" s="78"/>
      <c r="L54" s="78"/>
      <c r="M54" s="60"/>
    </row>
    <row r="55" spans="1:13">
      <c r="A55" s="58" t="s">
        <v>150</v>
      </c>
      <c r="B55" s="59"/>
      <c r="C55" s="75" t="s">
        <v>154</v>
      </c>
      <c r="D55" s="76"/>
      <c r="E55" s="79"/>
      <c r="F55" s="80" t="s">
        <v>151</v>
      </c>
      <c r="G55" s="70"/>
      <c r="H55" s="70"/>
      <c r="I55" s="81"/>
      <c r="J55" s="81"/>
      <c r="K55" s="81"/>
      <c r="L55" s="81"/>
      <c r="M55" s="61"/>
    </row>
    <row r="56" spans="1:13">
      <c r="A56" s="64" t="s">
        <v>144</v>
      </c>
      <c r="B56" s="66"/>
      <c r="C56" s="40" t="s">
        <v>146</v>
      </c>
      <c r="D56" s="76"/>
      <c r="E56" s="79"/>
      <c r="F56" s="80" t="s">
        <v>152</v>
      </c>
      <c r="G56" s="82" t="s">
        <v>153</v>
      </c>
      <c r="H56" s="79"/>
      <c r="I56" s="79"/>
      <c r="J56" s="79"/>
      <c r="K56" s="79"/>
      <c r="L56" s="79"/>
      <c r="M56" s="83"/>
    </row>
    <row r="57" spans="1:13">
      <c r="A57" s="85"/>
      <c r="B57" s="86"/>
      <c r="C57" s="87"/>
      <c r="D57" s="76"/>
      <c r="E57" s="79"/>
      <c r="F57" s="79"/>
      <c r="G57" s="79"/>
      <c r="H57" s="79"/>
      <c r="I57" s="79"/>
      <c r="J57" s="79"/>
      <c r="K57" s="79"/>
      <c r="L57" s="79"/>
      <c r="M57" s="83"/>
    </row>
    <row r="58" spans="1:13" ht="16.5" thickBot="1">
      <c r="A58" s="88"/>
      <c r="B58" s="89"/>
      <c r="C58" s="90"/>
      <c r="D58" s="62"/>
      <c r="E58" s="63"/>
      <c r="F58" s="63"/>
      <c r="G58" s="63"/>
      <c r="H58" s="63"/>
      <c r="I58" s="63"/>
      <c r="J58" s="63"/>
      <c r="K58" s="63"/>
      <c r="L58" s="63"/>
      <c r="M58" s="84"/>
    </row>
    <row r="59" spans="1:13" ht="24.75" thickBot="1">
      <c r="A59" s="91" t="s">
        <v>0</v>
      </c>
      <c r="B59" s="91" t="s">
        <v>1</v>
      </c>
      <c r="C59" s="91" t="s">
        <v>2</v>
      </c>
      <c r="D59" s="91" t="s">
        <v>3</v>
      </c>
      <c r="E59" s="91" t="s">
        <v>4</v>
      </c>
      <c r="F59" s="91" t="s">
        <v>5</v>
      </c>
      <c r="G59" s="91" t="s">
        <v>6</v>
      </c>
      <c r="H59" s="91" t="s">
        <v>7</v>
      </c>
      <c r="I59" s="91" t="s">
        <v>8</v>
      </c>
      <c r="J59" s="91" t="s">
        <v>14</v>
      </c>
      <c r="K59" s="91" t="s">
        <v>15</v>
      </c>
      <c r="L59" s="91" t="s">
        <v>9</v>
      </c>
      <c r="M59" s="105" t="s">
        <v>10</v>
      </c>
    </row>
    <row r="60" spans="1:13" ht="105">
      <c r="A60" s="95">
        <f>IF(D60=0,"",1+MAX(A$7:A51))</f>
        <v>26</v>
      </c>
      <c r="B60" s="96"/>
      <c r="C60" s="97" t="s">
        <v>45</v>
      </c>
      <c r="D60" s="98">
        <v>1</v>
      </c>
      <c r="E60" s="99">
        <v>0</v>
      </c>
      <c r="F60" s="100">
        <f t="shared" si="28"/>
        <v>1</v>
      </c>
      <c r="G60" s="101" t="s">
        <v>17</v>
      </c>
      <c r="H60" s="102">
        <v>1250</v>
      </c>
      <c r="I60" s="102">
        <v>319.72000000000003</v>
      </c>
      <c r="J60" s="103">
        <f t="shared" si="29"/>
        <v>1250</v>
      </c>
      <c r="K60" s="103">
        <f t="shared" si="30"/>
        <v>319.72000000000003</v>
      </c>
      <c r="L60" s="104">
        <f t="shared" si="31"/>
        <v>1569.72</v>
      </c>
      <c r="M60" s="93"/>
    </row>
    <row r="61" spans="1:13" ht="105">
      <c r="A61" s="39">
        <f>IF(D61=0,"",1+MAX(A$7:A60))</f>
        <v>27</v>
      </c>
      <c r="B61" s="18"/>
      <c r="C61" s="26" t="s">
        <v>46</v>
      </c>
      <c r="D61" s="28">
        <v>1</v>
      </c>
      <c r="E61" s="29">
        <v>0</v>
      </c>
      <c r="F61" s="4">
        <f t="shared" si="28"/>
        <v>1</v>
      </c>
      <c r="G61" s="27" t="s">
        <v>17</v>
      </c>
      <c r="H61" s="35">
        <v>1250</v>
      </c>
      <c r="I61" s="35">
        <v>319.72000000000003</v>
      </c>
      <c r="J61" s="5">
        <f t="shared" si="29"/>
        <v>1250</v>
      </c>
      <c r="K61" s="5">
        <f t="shared" si="30"/>
        <v>319.72000000000003</v>
      </c>
      <c r="L61" s="6">
        <f t="shared" si="31"/>
        <v>1569.72</v>
      </c>
      <c r="M61" s="93"/>
    </row>
    <row r="62" spans="1:13" ht="105">
      <c r="A62" s="39">
        <f>IF(D62=0,"",1+MAX(A$7:A61))</f>
        <v>28</v>
      </c>
      <c r="B62" s="18"/>
      <c r="C62" s="26" t="s">
        <v>47</v>
      </c>
      <c r="D62" s="28">
        <v>1</v>
      </c>
      <c r="E62" s="29">
        <v>0</v>
      </c>
      <c r="F62" s="4">
        <f t="shared" si="28"/>
        <v>1</v>
      </c>
      <c r="G62" s="27" t="s">
        <v>17</v>
      </c>
      <c r="H62" s="35">
        <v>1250</v>
      </c>
      <c r="I62" s="35">
        <v>319.72000000000003</v>
      </c>
      <c r="J62" s="5">
        <f t="shared" si="29"/>
        <v>1250</v>
      </c>
      <c r="K62" s="5">
        <f t="shared" si="30"/>
        <v>319.72000000000003</v>
      </c>
      <c r="L62" s="6">
        <f t="shared" si="31"/>
        <v>1569.72</v>
      </c>
      <c r="M62" s="93"/>
    </row>
    <row r="63" spans="1:13" ht="120">
      <c r="A63" s="39">
        <f>IF(D63=0,"",1+MAX(A$7:A62))</f>
        <v>29</v>
      </c>
      <c r="B63" s="18"/>
      <c r="C63" s="26" t="s">
        <v>48</v>
      </c>
      <c r="D63" s="28">
        <v>1</v>
      </c>
      <c r="E63" s="29">
        <v>0</v>
      </c>
      <c r="F63" s="4">
        <f t="shared" si="28"/>
        <v>1</v>
      </c>
      <c r="G63" s="27" t="s">
        <v>17</v>
      </c>
      <c r="H63" s="35">
        <v>1450</v>
      </c>
      <c r="I63" s="35">
        <v>354.69</v>
      </c>
      <c r="J63" s="5">
        <f t="shared" si="29"/>
        <v>1450</v>
      </c>
      <c r="K63" s="5">
        <f t="shared" si="30"/>
        <v>354.69</v>
      </c>
      <c r="L63" s="6">
        <f t="shared" si="31"/>
        <v>1804.69</v>
      </c>
      <c r="M63" s="93"/>
    </row>
    <row r="64" spans="1:13">
      <c r="A64" s="39" t="str">
        <f>IF(D64=0,"",1+MAX(A$7:A63))</f>
        <v/>
      </c>
      <c r="B64" s="18"/>
      <c r="C64" s="31" t="s">
        <v>49</v>
      </c>
      <c r="D64" s="28"/>
      <c r="E64" s="29"/>
      <c r="F64" s="4"/>
      <c r="G64" s="30"/>
      <c r="H64" s="35"/>
      <c r="I64" s="35"/>
      <c r="J64" s="5"/>
      <c r="K64" s="5"/>
      <c r="L64" s="6"/>
      <c r="M64" s="93"/>
    </row>
    <row r="65" spans="1:13">
      <c r="A65" s="39">
        <f>IF(D65=0,"",1+MAX(A$7:A64))</f>
        <v>30</v>
      </c>
      <c r="B65" s="18"/>
      <c r="C65" s="26" t="s">
        <v>50</v>
      </c>
      <c r="D65" s="28">
        <v>49</v>
      </c>
      <c r="E65" s="29">
        <v>0.1</v>
      </c>
      <c r="F65" s="4">
        <f t="shared" ref="F65:F67" si="32">D65*(1+E65)</f>
        <v>53.900000000000006</v>
      </c>
      <c r="G65" s="27" t="s">
        <v>18</v>
      </c>
      <c r="H65" s="35">
        <v>35</v>
      </c>
      <c r="I65" s="35">
        <v>25</v>
      </c>
      <c r="J65" s="5">
        <f t="shared" ref="J65:J67" si="33">F65*H65</f>
        <v>1886.5000000000002</v>
      </c>
      <c r="K65" s="5">
        <f t="shared" ref="K65:K67" si="34">F65*I65</f>
        <v>1347.5000000000002</v>
      </c>
      <c r="L65" s="6">
        <f t="shared" ref="L65:L67" si="35">J65+K65</f>
        <v>3234.0000000000005</v>
      </c>
      <c r="M65" s="93"/>
    </row>
    <row r="66" spans="1:13">
      <c r="A66" s="39">
        <f>IF(D66=0,"",1+MAX(A$7:A65))</f>
        <v>31</v>
      </c>
      <c r="B66" s="18"/>
      <c r="C66" s="26" t="s">
        <v>51</v>
      </c>
      <c r="D66" s="28">
        <v>156</v>
      </c>
      <c r="E66" s="29">
        <v>0.1</v>
      </c>
      <c r="F66" s="4">
        <f t="shared" si="32"/>
        <v>171.60000000000002</v>
      </c>
      <c r="G66" s="27" t="s">
        <v>18</v>
      </c>
      <c r="H66" s="35">
        <v>49</v>
      </c>
      <c r="I66" s="35">
        <v>27</v>
      </c>
      <c r="J66" s="5">
        <f t="shared" si="33"/>
        <v>8408.4000000000015</v>
      </c>
      <c r="K66" s="5">
        <f t="shared" si="34"/>
        <v>4633.2000000000007</v>
      </c>
      <c r="L66" s="6">
        <f t="shared" si="35"/>
        <v>13041.600000000002</v>
      </c>
      <c r="M66" s="93"/>
    </row>
    <row r="67" spans="1:13">
      <c r="A67" s="39">
        <f>IF(D67=0,"",1+MAX(A$7:A66))</f>
        <v>32</v>
      </c>
      <c r="B67" s="18"/>
      <c r="C67" s="26" t="s">
        <v>52</v>
      </c>
      <c r="D67" s="28">
        <v>50</v>
      </c>
      <c r="E67" s="29">
        <v>0.1</v>
      </c>
      <c r="F67" s="4">
        <f t="shared" si="32"/>
        <v>55.000000000000007</v>
      </c>
      <c r="G67" s="27" t="s">
        <v>18</v>
      </c>
      <c r="H67" s="35">
        <v>62</v>
      </c>
      <c r="I67" s="35">
        <v>34</v>
      </c>
      <c r="J67" s="5">
        <f t="shared" si="33"/>
        <v>3410.0000000000005</v>
      </c>
      <c r="K67" s="5">
        <f t="shared" si="34"/>
        <v>1870.0000000000002</v>
      </c>
      <c r="L67" s="6">
        <f t="shared" si="35"/>
        <v>5280.0000000000009</v>
      </c>
      <c r="M67" s="93"/>
    </row>
    <row r="68" spans="1:13">
      <c r="A68" s="39" t="str">
        <f>IF(D68=0,"",1+MAX(A$7:A67))</f>
        <v/>
      </c>
      <c r="B68" s="18"/>
      <c r="C68" s="31" t="s">
        <v>53</v>
      </c>
      <c r="D68" s="28"/>
      <c r="E68" s="29"/>
      <c r="F68" s="4"/>
      <c r="G68" s="30"/>
      <c r="H68" s="35"/>
      <c r="I68" s="35"/>
      <c r="J68" s="5"/>
      <c r="K68" s="5"/>
      <c r="L68" s="6"/>
      <c r="M68" s="93"/>
    </row>
    <row r="69" spans="1:13">
      <c r="A69" s="39">
        <f>IF(D69=0,"",1+MAX(A$7:A68))</f>
        <v>33</v>
      </c>
      <c r="B69" s="18"/>
      <c r="C69" s="26" t="s">
        <v>104</v>
      </c>
      <c r="D69" s="28">
        <v>1</v>
      </c>
      <c r="E69" s="29">
        <v>0</v>
      </c>
      <c r="F69" s="4">
        <f t="shared" ref="F69:F103" si="36">D69*(1+E69)</f>
        <v>1</v>
      </c>
      <c r="G69" s="27" t="s">
        <v>17</v>
      </c>
      <c r="H69" s="35">
        <v>324.86</v>
      </c>
      <c r="I69" s="35">
        <v>116.91</v>
      </c>
      <c r="J69" s="5">
        <f t="shared" ref="J69:J103" si="37">F69*H69</f>
        <v>324.86</v>
      </c>
      <c r="K69" s="5">
        <f t="shared" ref="K69:K103" si="38">F69*I69</f>
        <v>116.91</v>
      </c>
      <c r="L69" s="6">
        <f t="shared" ref="L69:L103" si="39">J69+K69</f>
        <v>441.77</v>
      </c>
      <c r="M69" s="93"/>
    </row>
    <row r="70" spans="1:13">
      <c r="A70" s="39">
        <f>IF(D70=0,"",1+MAX(A$7:A69))</f>
        <v>34</v>
      </c>
      <c r="B70" s="18"/>
      <c r="C70" s="26" t="s">
        <v>105</v>
      </c>
      <c r="D70" s="28">
        <v>1</v>
      </c>
      <c r="E70" s="29">
        <v>0</v>
      </c>
      <c r="F70" s="4">
        <f t="shared" si="36"/>
        <v>1</v>
      </c>
      <c r="G70" s="27" t="s">
        <v>17</v>
      </c>
      <c r="H70" s="35">
        <v>324.86</v>
      </c>
      <c r="I70" s="35">
        <v>116.91</v>
      </c>
      <c r="J70" s="5">
        <f t="shared" si="37"/>
        <v>324.86</v>
      </c>
      <c r="K70" s="5">
        <f t="shared" si="38"/>
        <v>116.91</v>
      </c>
      <c r="L70" s="6">
        <f t="shared" si="39"/>
        <v>441.77</v>
      </c>
      <c r="M70" s="93"/>
    </row>
    <row r="71" spans="1:13">
      <c r="A71" s="39">
        <f>IF(D71=0,"",1+MAX(A$7:A70))</f>
        <v>35</v>
      </c>
      <c r="B71" s="18"/>
      <c r="C71" s="26" t="s">
        <v>106</v>
      </c>
      <c r="D71" s="28">
        <v>1</v>
      </c>
      <c r="E71" s="29">
        <v>0</v>
      </c>
      <c r="F71" s="4">
        <f t="shared" si="36"/>
        <v>1</v>
      </c>
      <c r="G71" s="27" t="s">
        <v>17</v>
      </c>
      <c r="H71" s="35">
        <v>324.86</v>
      </c>
      <c r="I71" s="35">
        <v>116.91</v>
      </c>
      <c r="J71" s="5">
        <f t="shared" si="37"/>
        <v>324.86</v>
      </c>
      <c r="K71" s="5">
        <f t="shared" si="38"/>
        <v>116.91</v>
      </c>
      <c r="L71" s="6">
        <f t="shared" si="39"/>
        <v>441.77</v>
      </c>
      <c r="M71" s="93"/>
    </row>
    <row r="72" spans="1:13">
      <c r="A72" s="39">
        <f>IF(D72=0,"",1+MAX(A$7:A71))</f>
        <v>36</v>
      </c>
      <c r="B72" s="18"/>
      <c r="C72" s="26" t="s">
        <v>107</v>
      </c>
      <c r="D72" s="28">
        <v>1</v>
      </c>
      <c r="E72" s="29">
        <v>0</v>
      </c>
      <c r="F72" s="4">
        <f t="shared" si="36"/>
        <v>1</v>
      </c>
      <c r="G72" s="27" t="s">
        <v>17</v>
      </c>
      <c r="H72" s="35">
        <v>324.86</v>
      </c>
      <c r="I72" s="35">
        <v>116.91</v>
      </c>
      <c r="J72" s="5">
        <f t="shared" si="37"/>
        <v>324.86</v>
      </c>
      <c r="K72" s="5">
        <f t="shared" si="38"/>
        <v>116.91</v>
      </c>
      <c r="L72" s="6">
        <f t="shared" si="39"/>
        <v>441.77</v>
      </c>
      <c r="M72" s="93"/>
    </row>
    <row r="73" spans="1:13">
      <c r="A73" s="39">
        <f>IF(D73=0,"",1+MAX(A$7:A72))</f>
        <v>37</v>
      </c>
      <c r="B73" s="18"/>
      <c r="C73" s="26" t="s">
        <v>108</v>
      </c>
      <c r="D73" s="28">
        <v>1</v>
      </c>
      <c r="E73" s="29">
        <v>0</v>
      </c>
      <c r="F73" s="4">
        <f t="shared" si="36"/>
        <v>1</v>
      </c>
      <c r="G73" s="27" t="s">
        <v>17</v>
      </c>
      <c r="H73" s="35">
        <v>324.86</v>
      </c>
      <c r="I73" s="35">
        <v>116.91</v>
      </c>
      <c r="J73" s="5">
        <f t="shared" si="37"/>
        <v>324.86</v>
      </c>
      <c r="K73" s="5">
        <f t="shared" si="38"/>
        <v>116.91</v>
      </c>
      <c r="L73" s="6">
        <f t="shared" si="39"/>
        <v>441.77</v>
      </c>
      <c r="M73" s="93"/>
    </row>
    <row r="74" spans="1:13">
      <c r="A74" s="39">
        <f>IF(D74=0,"",1+MAX(A$7:A73))</f>
        <v>38</v>
      </c>
      <c r="B74" s="18"/>
      <c r="C74" s="26" t="s">
        <v>109</v>
      </c>
      <c r="D74" s="28">
        <v>1</v>
      </c>
      <c r="E74" s="29">
        <v>0</v>
      </c>
      <c r="F74" s="4">
        <f t="shared" si="36"/>
        <v>1</v>
      </c>
      <c r="G74" s="27" t="s">
        <v>17</v>
      </c>
      <c r="H74" s="35">
        <v>324.86</v>
      </c>
      <c r="I74" s="35">
        <v>116.91</v>
      </c>
      <c r="J74" s="5">
        <f t="shared" si="37"/>
        <v>324.86</v>
      </c>
      <c r="K74" s="5">
        <f t="shared" si="38"/>
        <v>116.91</v>
      </c>
      <c r="L74" s="6">
        <f t="shared" si="39"/>
        <v>441.77</v>
      </c>
      <c r="M74" s="93"/>
    </row>
    <row r="75" spans="1:13">
      <c r="A75" s="39">
        <f>IF(D75=0,"",1+MAX(A$7:A74))</f>
        <v>39</v>
      </c>
      <c r="B75" s="18"/>
      <c r="C75" s="26" t="s">
        <v>110</v>
      </c>
      <c r="D75" s="28">
        <v>1</v>
      </c>
      <c r="E75" s="29">
        <v>0</v>
      </c>
      <c r="F75" s="4">
        <f t="shared" si="36"/>
        <v>1</v>
      </c>
      <c r="G75" s="27" t="s">
        <v>17</v>
      </c>
      <c r="H75" s="35">
        <v>324.86</v>
      </c>
      <c r="I75" s="35">
        <v>116.91</v>
      </c>
      <c r="J75" s="5">
        <f t="shared" si="37"/>
        <v>324.86</v>
      </c>
      <c r="K75" s="5">
        <f t="shared" si="38"/>
        <v>116.91</v>
      </c>
      <c r="L75" s="6">
        <f t="shared" si="39"/>
        <v>441.77</v>
      </c>
      <c r="M75" s="93"/>
    </row>
    <row r="76" spans="1:13">
      <c r="A76" s="39">
        <f>IF(D76=0,"",1+MAX(A$7:A75))</f>
        <v>40</v>
      </c>
      <c r="B76" s="18"/>
      <c r="C76" s="26" t="s">
        <v>111</v>
      </c>
      <c r="D76" s="28">
        <v>1</v>
      </c>
      <c r="E76" s="29">
        <v>0</v>
      </c>
      <c r="F76" s="4">
        <f t="shared" si="36"/>
        <v>1</v>
      </c>
      <c r="G76" s="27" t="s">
        <v>17</v>
      </c>
      <c r="H76" s="35">
        <v>324.86</v>
      </c>
      <c r="I76" s="35">
        <v>116.91</v>
      </c>
      <c r="J76" s="5">
        <f t="shared" si="37"/>
        <v>324.86</v>
      </c>
      <c r="K76" s="5">
        <f t="shared" si="38"/>
        <v>116.91</v>
      </c>
      <c r="L76" s="6">
        <f t="shared" si="39"/>
        <v>441.77</v>
      </c>
      <c r="M76" s="93"/>
    </row>
    <row r="77" spans="1:13">
      <c r="A77" s="39">
        <f>IF(D77=0,"",1+MAX(A$7:A76))</f>
        <v>41</v>
      </c>
      <c r="B77" s="18"/>
      <c r="C77" s="26" t="s">
        <v>112</v>
      </c>
      <c r="D77" s="28">
        <v>1</v>
      </c>
      <c r="E77" s="29">
        <v>0</v>
      </c>
      <c r="F77" s="4">
        <f t="shared" si="36"/>
        <v>1</v>
      </c>
      <c r="G77" s="27" t="s">
        <v>17</v>
      </c>
      <c r="H77" s="35">
        <v>324.86</v>
      </c>
      <c r="I77" s="35">
        <v>116.91</v>
      </c>
      <c r="J77" s="5">
        <f t="shared" si="37"/>
        <v>324.86</v>
      </c>
      <c r="K77" s="5">
        <f t="shared" si="38"/>
        <v>116.91</v>
      </c>
      <c r="L77" s="6">
        <f t="shared" si="39"/>
        <v>441.77</v>
      </c>
      <c r="M77" s="93"/>
    </row>
    <row r="78" spans="1:13">
      <c r="A78" s="39">
        <f>IF(D78=0,"",1+MAX(A$7:A77))</f>
        <v>42</v>
      </c>
      <c r="B78" s="18"/>
      <c r="C78" s="26" t="s">
        <v>113</v>
      </c>
      <c r="D78" s="28">
        <v>1</v>
      </c>
      <c r="E78" s="29">
        <v>0</v>
      </c>
      <c r="F78" s="4">
        <f t="shared" si="36"/>
        <v>1</v>
      </c>
      <c r="G78" s="27" t="s">
        <v>17</v>
      </c>
      <c r="H78" s="35">
        <v>324.86</v>
      </c>
      <c r="I78" s="35">
        <v>116.91</v>
      </c>
      <c r="J78" s="5">
        <f t="shared" si="37"/>
        <v>324.86</v>
      </c>
      <c r="K78" s="5">
        <f t="shared" si="38"/>
        <v>116.91</v>
      </c>
      <c r="L78" s="6">
        <f t="shared" si="39"/>
        <v>441.77</v>
      </c>
      <c r="M78" s="93"/>
    </row>
    <row r="79" spans="1:13">
      <c r="A79" s="39">
        <f>IF(D79=0,"",1+MAX(A$7:A78))</f>
        <v>43</v>
      </c>
      <c r="B79" s="18"/>
      <c r="C79" s="26" t="s">
        <v>114</v>
      </c>
      <c r="D79" s="28">
        <v>1</v>
      </c>
      <c r="E79" s="29">
        <v>0</v>
      </c>
      <c r="F79" s="4">
        <f t="shared" si="36"/>
        <v>1</v>
      </c>
      <c r="G79" s="27" t="s">
        <v>17</v>
      </c>
      <c r="H79" s="35">
        <v>324.86</v>
      </c>
      <c r="I79" s="35">
        <v>116.91</v>
      </c>
      <c r="J79" s="5">
        <f t="shared" si="37"/>
        <v>324.86</v>
      </c>
      <c r="K79" s="5">
        <f t="shared" si="38"/>
        <v>116.91</v>
      </c>
      <c r="L79" s="6">
        <f t="shared" si="39"/>
        <v>441.77</v>
      </c>
      <c r="M79" s="93"/>
    </row>
    <row r="80" spans="1:13">
      <c r="A80" s="39">
        <f>IF(D80=0,"",1+MAX(A$7:A79))</f>
        <v>44</v>
      </c>
      <c r="B80" s="18"/>
      <c r="C80" s="26" t="s">
        <v>115</v>
      </c>
      <c r="D80" s="28">
        <v>1</v>
      </c>
      <c r="E80" s="29">
        <v>0</v>
      </c>
      <c r="F80" s="4">
        <f t="shared" si="36"/>
        <v>1</v>
      </c>
      <c r="G80" s="27" t="s">
        <v>17</v>
      </c>
      <c r="H80" s="35">
        <v>324.86</v>
      </c>
      <c r="I80" s="35">
        <v>116.91</v>
      </c>
      <c r="J80" s="5">
        <f t="shared" si="37"/>
        <v>324.86</v>
      </c>
      <c r="K80" s="5">
        <f t="shared" si="38"/>
        <v>116.91</v>
      </c>
      <c r="L80" s="6">
        <f t="shared" si="39"/>
        <v>441.77</v>
      </c>
      <c r="M80" s="93"/>
    </row>
    <row r="81" spans="1:13">
      <c r="A81" s="39">
        <f>IF(D81=0,"",1+MAX(A$7:A80))</f>
        <v>45</v>
      </c>
      <c r="B81" s="18"/>
      <c r="C81" s="26" t="s">
        <v>116</v>
      </c>
      <c r="D81" s="28">
        <v>1</v>
      </c>
      <c r="E81" s="29">
        <v>0</v>
      </c>
      <c r="F81" s="4">
        <f t="shared" si="36"/>
        <v>1</v>
      </c>
      <c r="G81" s="27" t="s">
        <v>17</v>
      </c>
      <c r="H81" s="35">
        <v>324.86</v>
      </c>
      <c r="I81" s="35">
        <v>116.91</v>
      </c>
      <c r="J81" s="5">
        <f t="shared" si="37"/>
        <v>324.86</v>
      </c>
      <c r="K81" s="5">
        <f t="shared" si="38"/>
        <v>116.91</v>
      </c>
      <c r="L81" s="6">
        <f t="shared" si="39"/>
        <v>441.77</v>
      </c>
      <c r="M81" s="93"/>
    </row>
    <row r="82" spans="1:13">
      <c r="A82" s="39">
        <f>IF(D82=0,"",1+MAX(A$7:A81))</f>
        <v>46</v>
      </c>
      <c r="B82" s="18"/>
      <c r="C82" s="26" t="s">
        <v>117</v>
      </c>
      <c r="D82" s="28">
        <v>1</v>
      </c>
      <c r="E82" s="29">
        <v>0</v>
      </c>
      <c r="F82" s="4">
        <f t="shared" si="36"/>
        <v>1</v>
      </c>
      <c r="G82" s="27" t="s">
        <v>17</v>
      </c>
      <c r="H82" s="35">
        <v>324.86</v>
      </c>
      <c r="I82" s="35">
        <v>116.91</v>
      </c>
      <c r="J82" s="5">
        <f t="shared" si="37"/>
        <v>324.86</v>
      </c>
      <c r="K82" s="5">
        <f t="shared" si="38"/>
        <v>116.91</v>
      </c>
      <c r="L82" s="6">
        <f t="shared" si="39"/>
        <v>441.77</v>
      </c>
      <c r="M82" s="93"/>
    </row>
    <row r="83" spans="1:13">
      <c r="A83" s="39">
        <f>IF(D83=0,"",1+MAX(A$7:A82))</f>
        <v>47</v>
      </c>
      <c r="B83" s="18"/>
      <c r="C83" s="26" t="s">
        <v>118</v>
      </c>
      <c r="D83" s="28">
        <v>1</v>
      </c>
      <c r="E83" s="29">
        <v>0</v>
      </c>
      <c r="F83" s="4">
        <f t="shared" si="36"/>
        <v>1</v>
      </c>
      <c r="G83" s="27" t="s">
        <v>17</v>
      </c>
      <c r="H83" s="35">
        <v>324.86</v>
      </c>
      <c r="I83" s="35">
        <v>116.91</v>
      </c>
      <c r="J83" s="5">
        <f t="shared" si="37"/>
        <v>324.86</v>
      </c>
      <c r="K83" s="5">
        <f t="shared" si="38"/>
        <v>116.91</v>
      </c>
      <c r="L83" s="6">
        <f t="shared" si="39"/>
        <v>441.77</v>
      </c>
      <c r="M83" s="93"/>
    </row>
    <row r="84" spans="1:13">
      <c r="A84" s="39">
        <f>IF(D84=0,"",1+MAX(A$7:A83))</f>
        <v>48</v>
      </c>
      <c r="B84" s="18"/>
      <c r="C84" s="26" t="s">
        <v>119</v>
      </c>
      <c r="D84" s="28">
        <v>1</v>
      </c>
      <c r="E84" s="29">
        <v>0</v>
      </c>
      <c r="F84" s="4">
        <f t="shared" si="36"/>
        <v>1</v>
      </c>
      <c r="G84" s="27" t="s">
        <v>17</v>
      </c>
      <c r="H84" s="35">
        <v>324.86</v>
      </c>
      <c r="I84" s="35">
        <v>116.91</v>
      </c>
      <c r="J84" s="5">
        <f t="shared" si="37"/>
        <v>324.86</v>
      </c>
      <c r="K84" s="5">
        <f t="shared" si="38"/>
        <v>116.91</v>
      </c>
      <c r="L84" s="6">
        <f t="shared" si="39"/>
        <v>441.77</v>
      </c>
      <c r="M84" s="93"/>
    </row>
    <row r="85" spans="1:13">
      <c r="A85" s="39">
        <f>IF(D85=0,"",1+MAX(A$7:A84))</f>
        <v>49</v>
      </c>
      <c r="B85" s="18"/>
      <c r="C85" s="26" t="s">
        <v>120</v>
      </c>
      <c r="D85" s="28">
        <v>1</v>
      </c>
      <c r="E85" s="29">
        <v>0</v>
      </c>
      <c r="F85" s="4">
        <f t="shared" si="36"/>
        <v>1</v>
      </c>
      <c r="G85" s="27" t="s">
        <v>17</v>
      </c>
      <c r="H85" s="35">
        <v>324.86</v>
      </c>
      <c r="I85" s="35">
        <v>116.91</v>
      </c>
      <c r="J85" s="5">
        <f t="shared" si="37"/>
        <v>324.86</v>
      </c>
      <c r="K85" s="5">
        <f t="shared" si="38"/>
        <v>116.91</v>
      </c>
      <c r="L85" s="6">
        <f t="shared" si="39"/>
        <v>441.77</v>
      </c>
      <c r="M85" s="93"/>
    </row>
    <row r="86" spans="1:13" ht="16.5" thickBot="1">
      <c r="A86" s="39">
        <f>IF(D86=0,"",1+MAX(A$7:A85))</f>
        <v>50</v>
      </c>
      <c r="B86" s="18"/>
      <c r="C86" s="26" t="s">
        <v>121</v>
      </c>
      <c r="D86" s="28">
        <v>1</v>
      </c>
      <c r="E86" s="29">
        <v>0</v>
      </c>
      <c r="F86" s="4">
        <f t="shared" si="36"/>
        <v>1</v>
      </c>
      <c r="G86" s="27" t="s">
        <v>17</v>
      </c>
      <c r="H86" s="35">
        <v>324.86</v>
      </c>
      <c r="I86" s="35">
        <v>116.91</v>
      </c>
      <c r="J86" s="5">
        <f t="shared" si="37"/>
        <v>324.86</v>
      </c>
      <c r="K86" s="5">
        <f t="shared" si="38"/>
        <v>116.91</v>
      </c>
      <c r="L86" s="6">
        <f t="shared" si="39"/>
        <v>441.77</v>
      </c>
      <c r="M86" s="93"/>
    </row>
    <row r="87" spans="1:13" ht="19.5" thickBot="1">
      <c r="A87" s="71" t="s">
        <v>147</v>
      </c>
      <c r="B87" s="72"/>
      <c r="C87" s="53" t="s">
        <v>142</v>
      </c>
      <c r="D87" s="54"/>
      <c r="E87" s="55"/>
      <c r="F87" s="56"/>
      <c r="G87" s="56"/>
      <c r="H87" s="56"/>
      <c r="I87" s="56"/>
      <c r="J87" s="57"/>
      <c r="K87" s="57"/>
      <c r="L87" s="57"/>
      <c r="M87" s="73"/>
    </row>
    <row r="88" spans="1:13">
      <c r="A88" s="65" t="s">
        <v>148</v>
      </c>
      <c r="B88" s="59"/>
      <c r="C88" s="67"/>
      <c r="D88" s="68"/>
      <c r="E88" s="69"/>
      <c r="F88" s="70"/>
      <c r="G88" s="69"/>
      <c r="H88" s="69"/>
      <c r="I88" s="69"/>
      <c r="J88" s="69"/>
      <c r="K88" s="69"/>
      <c r="L88" s="69"/>
      <c r="M88" s="74"/>
    </row>
    <row r="89" spans="1:13">
      <c r="A89" s="58" t="s">
        <v>149</v>
      </c>
      <c r="B89" s="59"/>
      <c r="C89" s="75"/>
      <c r="D89" s="76"/>
      <c r="E89" s="77"/>
      <c r="F89" s="70"/>
      <c r="G89" s="78"/>
      <c r="H89" s="78"/>
      <c r="I89" s="78"/>
      <c r="J89" s="78"/>
      <c r="K89" s="78"/>
      <c r="L89" s="78"/>
      <c r="M89" s="60"/>
    </row>
    <row r="90" spans="1:13">
      <c r="A90" s="58" t="s">
        <v>150</v>
      </c>
      <c r="B90" s="59"/>
      <c r="C90" s="75" t="s">
        <v>154</v>
      </c>
      <c r="D90" s="76"/>
      <c r="E90" s="79"/>
      <c r="F90" s="80" t="s">
        <v>151</v>
      </c>
      <c r="G90" s="70"/>
      <c r="H90" s="70"/>
      <c r="I90" s="81"/>
      <c r="J90" s="81"/>
      <c r="K90" s="81"/>
      <c r="L90" s="81"/>
      <c r="M90" s="61"/>
    </row>
    <row r="91" spans="1:13">
      <c r="A91" s="64" t="s">
        <v>144</v>
      </c>
      <c r="B91" s="66"/>
      <c r="C91" s="40" t="s">
        <v>146</v>
      </c>
      <c r="D91" s="76"/>
      <c r="E91" s="79"/>
      <c r="F91" s="80" t="s">
        <v>152</v>
      </c>
      <c r="G91" s="82" t="s">
        <v>153</v>
      </c>
      <c r="H91" s="79"/>
      <c r="I91" s="79"/>
      <c r="J91" s="79"/>
      <c r="K91" s="79"/>
      <c r="L91" s="79"/>
      <c r="M91" s="83"/>
    </row>
    <row r="92" spans="1:13">
      <c r="A92" s="85"/>
      <c r="B92" s="86"/>
      <c r="C92" s="87"/>
      <c r="D92" s="76"/>
      <c r="E92" s="79"/>
      <c r="F92" s="79"/>
      <c r="G92" s="79"/>
      <c r="H92" s="79"/>
      <c r="I92" s="79"/>
      <c r="J92" s="79"/>
      <c r="K92" s="79"/>
      <c r="L92" s="79"/>
      <c r="M92" s="83"/>
    </row>
    <row r="93" spans="1:13" ht="16.5" thickBot="1">
      <c r="A93" s="88"/>
      <c r="B93" s="89"/>
      <c r="C93" s="90"/>
      <c r="D93" s="62"/>
      <c r="E93" s="63"/>
      <c r="F93" s="63"/>
      <c r="G93" s="63"/>
      <c r="H93" s="63"/>
      <c r="I93" s="63"/>
      <c r="J93" s="63"/>
      <c r="K93" s="63"/>
      <c r="L93" s="63"/>
      <c r="M93" s="84"/>
    </row>
    <row r="94" spans="1:13" ht="24.75" thickBot="1">
      <c r="A94" s="91" t="s">
        <v>0</v>
      </c>
      <c r="B94" s="91" t="s">
        <v>1</v>
      </c>
      <c r="C94" s="91" t="s">
        <v>2</v>
      </c>
      <c r="D94" s="91" t="s">
        <v>3</v>
      </c>
      <c r="E94" s="91" t="s">
        <v>4</v>
      </c>
      <c r="F94" s="91" t="s">
        <v>5</v>
      </c>
      <c r="G94" s="91" t="s">
        <v>6</v>
      </c>
      <c r="H94" s="91" t="s">
        <v>7</v>
      </c>
      <c r="I94" s="91" t="s">
        <v>8</v>
      </c>
      <c r="J94" s="91" t="s">
        <v>14</v>
      </c>
      <c r="K94" s="91" t="s">
        <v>15</v>
      </c>
      <c r="L94" s="91" t="s">
        <v>9</v>
      </c>
      <c r="M94" s="105" t="s">
        <v>10</v>
      </c>
    </row>
    <row r="95" spans="1:13">
      <c r="A95" s="39">
        <f>IF(D95=0,"",1+MAX(A$7:A86))</f>
        <v>51</v>
      </c>
      <c r="B95" s="18"/>
      <c r="C95" s="26" t="s">
        <v>122</v>
      </c>
      <c r="D95" s="28">
        <v>1</v>
      </c>
      <c r="E95" s="29">
        <v>0</v>
      </c>
      <c r="F95" s="4">
        <f t="shared" si="36"/>
        <v>1</v>
      </c>
      <c r="G95" s="27" t="s">
        <v>17</v>
      </c>
      <c r="H95" s="35">
        <v>324.86</v>
      </c>
      <c r="I95" s="35">
        <v>116.91</v>
      </c>
      <c r="J95" s="5">
        <f t="shared" si="37"/>
        <v>324.86</v>
      </c>
      <c r="K95" s="5">
        <f t="shared" si="38"/>
        <v>116.91</v>
      </c>
      <c r="L95" s="6">
        <f t="shared" si="39"/>
        <v>441.77</v>
      </c>
      <c r="M95" s="93"/>
    </row>
    <row r="96" spans="1:13">
      <c r="A96" s="39">
        <f>IF(D96=0,"",1+MAX(A$7:A95))</f>
        <v>52</v>
      </c>
      <c r="B96" s="18"/>
      <c r="C96" s="26" t="s">
        <v>123</v>
      </c>
      <c r="D96" s="28">
        <v>1</v>
      </c>
      <c r="E96" s="29">
        <v>0</v>
      </c>
      <c r="F96" s="4">
        <f t="shared" si="36"/>
        <v>1</v>
      </c>
      <c r="G96" s="27" t="s">
        <v>17</v>
      </c>
      <c r="H96" s="35">
        <v>324.86</v>
      </c>
      <c r="I96" s="35">
        <v>116.91</v>
      </c>
      <c r="J96" s="5">
        <f t="shared" si="37"/>
        <v>324.86</v>
      </c>
      <c r="K96" s="5">
        <f t="shared" si="38"/>
        <v>116.91</v>
      </c>
      <c r="L96" s="6">
        <f t="shared" si="39"/>
        <v>441.77</v>
      </c>
      <c r="M96" s="93"/>
    </row>
    <row r="97" spans="1:13">
      <c r="A97" s="39">
        <f>IF(D97=0,"",1+MAX(A$7:A96))</f>
        <v>53</v>
      </c>
      <c r="B97" s="18"/>
      <c r="C97" s="26" t="s">
        <v>124</v>
      </c>
      <c r="D97" s="28">
        <v>1</v>
      </c>
      <c r="E97" s="29">
        <v>0</v>
      </c>
      <c r="F97" s="4">
        <f t="shared" si="36"/>
        <v>1</v>
      </c>
      <c r="G97" s="27" t="s">
        <v>17</v>
      </c>
      <c r="H97" s="35">
        <v>324.86</v>
      </c>
      <c r="I97" s="35">
        <v>116.91</v>
      </c>
      <c r="J97" s="5">
        <f t="shared" si="37"/>
        <v>324.86</v>
      </c>
      <c r="K97" s="5">
        <f t="shared" si="38"/>
        <v>116.91</v>
      </c>
      <c r="L97" s="6">
        <f t="shared" si="39"/>
        <v>441.77</v>
      </c>
      <c r="M97" s="93"/>
    </row>
    <row r="98" spans="1:13">
      <c r="A98" s="39">
        <f>IF(D98=0,"",1+MAX(A$7:A97))</f>
        <v>54</v>
      </c>
      <c r="B98" s="18"/>
      <c r="C98" s="26" t="s">
        <v>125</v>
      </c>
      <c r="D98" s="28">
        <v>1</v>
      </c>
      <c r="E98" s="29">
        <v>0</v>
      </c>
      <c r="F98" s="4">
        <f t="shared" si="36"/>
        <v>1</v>
      </c>
      <c r="G98" s="27" t="s">
        <v>17</v>
      </c>
      <c r="H98" s="35">
        <v>324.86</v>
      </c>
      <c r="I98" s="35">
        <v>116.91</v>
      </c>
      <c r="J98" s="5">
        <f t="shared" si="37"/>
        <v>324.86</v>
      </c>
      <c r="K98" s="5">
        <f t="shared" si="38"/>
        <v>116.91</v>
      </c>
      <c r="L98" s="6">
        <f t="shared" si="39"/>
        <v>441.77</v>
      </c>
      <c r="M98" s="93"/>
    </row>
    <row r="99" spans="1:13">
      <c r="A99" s="39">
        <f>IF(D99=0,"",1+MAX(A$7:A98))</f>
        <v>55</v>
      </c>
      <c r="B99" s="18"/>
      <c r="C99" s="26" t="s">
        <v>126</v>
      </c>
      <c r="D99" s="28">
        <v>1</v>
      </c>
      <c r="E99" s="29">
        <v>0</v>
      </c>
      <c r="F99" s="4">
        <f t="shared" si="36"/>
        <v>1</v>
      </c>
      <c r="G99" s="27" t="s">
        <v>17</v>
      </c>
      <c r="H99" s="35">
        <v>324.86</v>
      </c>
      <c r="I99" s="35">
        <v>116.91</v>
      </c>
      <c r="J99" s="5">
        <f t="shared" si="37"/>
        <v>324.86</v>
      </c>
      <c r="K99" s="5">
        <f t="shared" si="38"/>
        <v>116.91</v>
      </c>
      <c r="L99" s="6">
        <f t="shared" si="39"/>
        <v>441.77</v>
      </c>
      <c r="M99" s="93"/>
    </row>
    <row r="100" spans="1:13">
      <c r="A100" s="39">
        <f>IF(D100=0,"",1+MAX(A$7:A99))</f>
        <v>56</v>
      </c>
      <c r="B100" s="18"/>
      <c r="C100" s="26" t="s">
        <v>127</v>
      </c>
      <c r="D100" s="28">
        <v>1</v>
      </c>
      <c r="E100" s="29">
        <v>0</v>
      </c>
      <c r="F100" s="4">
        <f t="shared" si="36"/>
        <v>1</v>
      </c>
      <c r="G100" s="27" t="s">
        <v>17</v>
      </c>
      <c r="H100" s="35">
        <v>324.86</v>
      </c>
      <c r="I100" s="35">
        <v>116.91</v>
      </c>
      <c r="J100" s="5">
        <f t="shared" si="37"/>
        <v>324.86</v>
      </c>
      <c r="K100" s="5">
        <f t="shared" si="38"/>
        <v>116.91</v>
      </c>
      <c r="L100" s="6">
        <f t="shared" si="39"/>
        <v>441.77</v>
      </c>
      <c r="M100" s="93"/>
    </row>
    <row r="101" spans="1:13">
      <c r="A101" s="39">
        <f>IF(D101=0,"",1+MAX(A$7:A100))</f>
        <v>57</v>
      </c>
      <c r="B101" s="18"/>
      <c r="C101" s="26" t="s">
        <v>128</v>
      </c>
      <c r="D101" s="28">
        <v>1</v>
      </c>
      <c r="E101" s="29">
        <v>0</v>
      </c>
      <c r="F101" s="4">
        <f t="shared" si="36"/>
        <v>1</v>
      </c>
      <c r="G101" s="27" t="s">
        <v>17</v>
      </c>
      <c r="H101" s="35">
        <v>324.86</v>
      </c>
      <c r="I101" s="35">
        <v>116.91</v>
      </c>
      <c r="J101" s="5">
        <f t="shared" si="37"/>
        <v>324.86</v>
      </c>
      <c r="K101" s="5">
        <f t="shared" si="38"/>
        <v>116.91</v>
      </c>
      <c r="L101" s="6">
        <f t="shared" si="39"/>
        <v>441.77</v>
      </c>
      <c r="M101" s="93"/>
    </row>
    <row r="102" spans="1:13">
      <c r="A102" s="39">
        <f>IF(D102=0,"",1+MAX(A$7:A101))</f>
        <v>58</v>
      </c>
      <c r="B102" s="18"/>
      <c r="C102" s="26" t="s">
        <v>129</v>
      </c>
      <c r="D102" s="28">
        <v>1</v>
      </c>
      <c r="E102" s="29">
        <v>0</v>
      </c>
      <c r="F102" s="4">
        <f t="shared" si="36"/>
        <v>1</v>
      </c>
      <c r="G102" s="27" t="s">
        <v>17</v>
      </c>
      <c r="H102" s="35">
        <v>324.86</v>
      </c>
      <c r="I102" s="35">
        <v>116.91</v>
      </c>
      <c r="J102" s="5">
        <f t="shared" si="37"/>
        <v>324.86</v>
      </c>
      <c r="K102" s="5">
        <f t="shared" si="38"/>
        <v>116.91</v>
      </c>
      <c r="L102" s="6">
        <f t="shared" si="39"/>
        <v>441.77</v>
      </c>
      <c r="M102" s="93"/>
    </row>
    <row r="103" spans="1:13">
      <c r="A103" s="39">
        <f>IF(D103=0,"",1+MAX(A$7:A102))</f>
        <v>59</v>
      </c>
      <c r="B103" s="18"/>
      <c r="C103" s="26" t="s">
        <v>130</v>
      </c>
      <c r="D103" s="28">
        <v>1</v>
      </c>
      <c r="E103" s="29">
        <v>0</v>
      </c>
      <c r="F103" s="4">
        <f t="shared" si="36"/>
        <v>1</v>
      </c>
      <c r="G103" s="27" t="s">
        <v>17</v>
      </c>
      <c r="H103" s="35">
        <v>324.86</v>
      </c>
      <c r="I103" s="35">
        <v>116.91</v>
      </c>
      <c r="J103" s="5">
        <f t="shared" si="37"/>
        <v>324.86</v>
      </c>
      <c r="K103" s="5">
        <f t="shared" si="38"/>
        <v>116.91</v>
      </c>
      <c r="L103" s="6">
        <f t="shared" si="39"/>
        <v>441.77</v>
      </c>
      <c r="M103" s="93"/>
    </row>
    <row r="104" spans="1:13">
      <c r="A104" s="39" t="str">
        <f>IF(D104=0,"",1+MAX(A$7:A103))</f>
        <v/>
      </c>
      <c r="B104" s="18"/>
      <c r="C104" s="31" t="s">
        <v>54</v>
      </c>
      <c r="D104" s="28"/>
      <c r="E104" s="29"/>
      <c r="F104" s="4"/>
      <c r="G104" s="30"/>
      <c r="H104" s="35"/>
      <c r="I104" s="35"/>
      <c r="J104" s="5"/>
      <c r="K104" s="5"/>
      <c r="L104" s="6"/>
      <c r="M104" s="93"/>
    </row>
    <row r="105" spans="1:13">
      <c r="A105" s="39">
        <f>IF(D105=0,"",1+MAX(A$7:A104))</f>
        <v>60</v>
      </c>
      <c r="B105" s="18"/>
      <c r="C105" s="26" t="s">
        <v>55</v>
      </c>
      <c r="D105" s="28">
        <v>977</v>
      </c>
      <c r="E105" s="29">
        <v>0.1</v>
      </c>
      <c r="F105" s="4">
        <f t="shared" ref="F105" si="40">D105*(1+E105)</f>
        <v>1074.7</v>
      </c>
      <c r="G105" s="27" t="s">
        <v>18</v>
      </c>
      <c r="H105" s="35">
        <v>21.63</v>
      </c>
      <c r="I105" s="35">
        <v>6.8</v>
      </c>
      <c r="J105" s="5">
        <f t="shared" ref="J105" si="41">F105*H105</f>
        <v>23245.760999999999</v>
      </c>
      <c r="K105" s="5">
        <f t="shared" ref="K105" si="42">F105*I105</f>
        <v>7307.96</v>
      </c>
      <c r="L105" s="6">
        <f t="shared" ref="L105" si="43">J105+K105</f>
        <v>30553.720999999998</v>
      </c>
      <c r="M105" s="93"/>
    </row>
    <row r="106" spans="1:13">
      <c r="A106" s="39" t="str">
        <f>IF(D106=0,"",1+MAX(A$7:A105))</f>
        <v/>
      </c>
      <c r="B106" s="18"/>
      <c r="C106" s="31" t="s">
        <v>56</v>
      </c>
      <c r="D106" s="28"/>
      <c r="E106" s="29"/>
      <c r="F106" s="4"/>
      <c r="G106" s="30"/>
      <c r="H106" s="35"/>
      <c r="I106" s="35"/>
      <c r="J106" s="5"/>
      <c r="K106" s="5"/>
      <c r="L106" s="6"/>
      <c r="M106" s="93"/>
    </row>
    <row r="107" spans="1:13">
      <c r="A107" s="39">
        <f>IF(D107=0,"",1+MAX(A$7:A106))</f>
        <v>61</v>
      </c>
      <c r="B107" s="18"/>
      <c r="C107" s="26" t="s">
        <v>57</v>
      </c>
      <c r="D107" s="28">
        <v>1566</v>
      </c>
      <c r="E107" s="29">
        <v>0.1</v>
      </c>
      <c r="F107" s="4">
        <f t="shared" ref="F107:F108" si="44">D107*(1+E107)</f>
        <v>1722.6000000000001</v>
      </c>
      <c r="G107" s="27" t="s">
        <v>18</v>
      </c>
      <c r="H107" s="35">
        <v>41.82</v>
      </c>
      <c r="I107" s="35">
        <v>16.23</v>
      </c>
      <c r="J107" s="5">
        <f t="shared" ref="J107:J108" si="45">F107*H107</f>
        <v>72039.132000000012</v>
      </c>
      <c r="K107" s="5">
        <f t="shared" ref="K107:K108" si="46">F107*I107</f>
        <v>27957.798000000003</v>
      </c>
      <c r="L107" s="6">
        <f t="shared" ref="L107:L108" si="47">J107+K107</f>
        <v>99996.930000000022</v>
      </c>
      <c r="M107" s="93"/>
    </row>
    <row r="108" spans="1:13">
      <c r="A108" s="39">
        <f>IF(D108=0,"",1+MAX(A$7:A107))</f>
        <v>62</v>
      </c>
      <c r="B108" s="18"/>
      <c r="C108" s="26" t="s">
        <v>58</v>
      </c>
      <c r="D108" s="28">
        <v>156</v>
      </c>
      <c r="E108" s="29">
        <v>0.1</v>
      </c>
      <c r="F108" s="4">
        <f t="shared" si="44"/>
        <v>171.60000000000002</v>
      </c>
      <c r="G108" s="27" t="s">
        <v>18</v>
      </c>
      <c r="H108" s="35">
        <v>28.15</v>
      </c>
      <c r="I108" s="35">
        <v>9.24</v>
      </c>
      <c r="J108" s="5">
        <f t="shared" si="45"/>
        <v>4830.54</v>
      </c>
      <c r="K108" s="5">
        <f t="shared" si="46"/>
        <v>1585.5840000000003</v>
      </c>
      <c r="L108" s="6">
        <f t="shared" si="47"/>
        <v>6416.1239999999998</v>
      </c>
      <c r="M108" s="93"/>
    </row>
    <row r="109" spans="1:13">
      <c r="A109" s="39" t="str">
        <f>IF(D109=0,"",1+MAX(A$7:A108))</f>
        <v/>
      </c>
      <c r="B109" s="18"/>
      <c r="C109" s="31" t="s">
        <v>59</v>
      </c>
      <c r="D109" s="28"/>
      <c r="E109" s="29"/>
      <c r="F109" s="4"/>
      <c r="G109" s="30"/>
      <c r="H109" s="35"/>
      <c r="I109" s="35"/>
      <c r="J109" s="5"/>
      <c r="K109" s="5"/>
      <c r="L109" s="6"/>
      <c r="M109" s="93"/>
    </row>
    <row r="110" spans="1:13">
      <c r="A110" s="39">
        <f>IF(D110=0,"",1+MAX(A$7:A109))</f>
        <v>63</v>
      </c>
      <c r="B110" s="18"/>
      <c r="C110" s="26" t="s">
        <v>60</v>
      </c>
      <c r="D110" s="28">
        <v>1593</v>
      </c>
      <c r="E110" s="29">
        <v>0.1</v>
      </c>
      <c r="F110" s="4">
        <f t="shared" ref="F110" si="48">D110*(1+E110)</f>
        <v>1752.3000000000002</v>
      </c>
      <c r="G110" s="27" t="s">
        <v>18</v>
      </c>
      <c r="H110" s="35">
        <v>16.39</v>
      </c>
      <c r="I110" s="35">
        <v>5.1100000000000003</v>
      </c>
      <c r="J110" s="5">
        <f t="shared" ref="J110" si="49">F110*H110</f>
        <v>28720.197000000004</v>
      </c>
      <c r="K110" s="5">
        <f t="shared" ref="K110" si="50">F110*I110</f>
        <v>8954.2530000000006</v>
      </c>
      <c r="L110" s="6">
        <f t="shared" ref="L110" si="51">J110+K110</f>
        <v>37674.450000000004</v>
      </c>
      <c r="M110" s="93"/>
    </row>
    <row r="111" spans="1:13">
      <c r="A111" s="39" t="str">
        <f>IF(D111=0,"",1+MAX(A$7:A110))</f>
        <v/>
      </c>
      <c r="B111" s="18"/>
      <c r="C111" s="31" t="s">
        <v>61</v>
      </c>
      <c r="D111" s="28"/>
      <c r="E111" s="29"/>
      <c r="F111" s="4"/>
      <c r="G111" s="30"/>
      <c r="H111" s="35"/>
      <c r="I111" s="35"/>
      <c r="J111" s="5"/>
      <c r="K111" s="5"/>
      <c r="L111" s="6"/>
      <c r="M111" s="93"/>
    </row>
    <row r="112" spans="1:13">
      <c r="A112" s="39">
        <f>IF(D112=0,"",1+MAX(A$7:A111))</f>
        <v>64</v>
      </c>
      <c r="B112" s="18"/>
      <c r="C112" s="26" t="s">
        <v>62</v>
      </c>
      <c r="D112" s="28">
        <v>70</v>
      </c>
      <c r="E112" s="29">
        <v>0.1</v>
      </c>
      <c r="F112" s="4">
        <f t="shared" ref="F112" si="52">D112*(1+E112)</f>
        <v>77</v>
      </c>
      <c r="G112" s="27" t="s">
        <v>18</v>
      </c>
      <c r="H112" s="35">
        <v>186.43</v>
      </c>
      <c r="I112" s="35">
        <v>73.650000000000006</v>
      </c>
      <c r="J112" s="5">
        <f t="shared" ref="J112" si="53">F112*H112</f>
        <v>14355.11</v>
      </c>
      <c r="K112" s="5">
        <f t="shared" ref="K112" si="54">F112*I112</f>
        <v>5671.05</v>
      </c>
      <c r="L112" s="6">
        <f t="shared" ref="L112" si="55">J112+K112</f>
        <v>20026.16</v>
      </c>
      <c r="M112" s="93"/>
    </row>
    <row r="113" spans="1:13">
      <c r="A113" s="39" t="str">
        <f>IF(D113=0,"",1+MAX(A$7:A112))</f>
        <v/>
      </c>
      <c r="B113" s="18"/>
      <c r="C113" s="31" t="s">
        <v>63</v>
      </c>
      <c r="D113" s="28"/>
      <c r="E113" s="29"/>
      <c r="F113" s="4"/>
      <c r="G113" s="30"/>
      <c r="H113" s="35"/>
      <c r="I113" s="35"/>
      <c r="J113" s="5"/>
      <c r="K113" s="5"/>
      <c r="L113" s="6"/>
      <c r="M113" s="93"/>
    </row>
    <row r="114" spans="1:13">
      <c r="A114" s="39">
        <f>IF(D114=0,"",1+MAX(A$7:A113))</f>
        <v>65</v>
      </c>
      <c r="B114" s="18"/>
      <c r="C114" s="26" t="s">
        <v>64</v>
      </c>
      <c r="D114" s="28">
        <v>514.35</v>
      </c>
      <c r="E114" s="29">
        <v>0.1</v>
      </c>
      <c r="F114" s="4">
        <f t="shared" ref="F114" si="56">D114*(1+E114)</f>
        <v>565.78500000000008</v>
      </c>
      <c r="G114" s="27" t="s">
        <v>18</v>
      </c>
      <c r="H114" s="35">
        <v>21.67</v>
      </c>
      <c r="I114" s="35">
        <v>6.24</v>
      </c>
      <c r="J114" s="5">
        <f t="shared" ref="J114" si="57">F114*H114</f>
        <v>12260.560950000003</v>
      </c>
      <c r="K114" s="5">
        <f t="shared" ref="K114" si="58">F114*I114</f>
        <v>3530.4984000000009</v>
      </c>
      <c r="L114" s="6">
        <f t="shared" ref="L114" si="59">J114+K114</f>
        <v>15791.059350000003</v>
      </c>
      <c r="M114" s="93"/>
    </row>
    <row r="115" spans="1:13">
      <c r="A115" s="39" t="str">
        <f>IF(D115=0,"",1+MAX(A$7:A114))</f>
        <v/>
      </c>
      <c r="B115" s="18"/>
      <c r="C115" s="31" t="s">
        <v>65</v>
      </c>
      <c r="D115" s="28"/>
      <c r="E115" s="29"/>
      <c r="F115" s="4"/>
      <c r="G115" s="30"/>
      <c r="H115" s="35"/>
      <c r="I115" s="35"/>
      <c r="J115" s="5"/>
      <c r="K115" s="5"/>
      <c r="L115" s="6"/>
      <c r="M115" s="93"/>
    </row>
    <row r="116" spans="1:13">
      <c r="A116" s="39">
        <f>IF(D116=0,"",1+MAX(A$7:A115))</f>
        <v>66</v>
      </c>
      <c r="B116" s="18"/>
      <c r="C116" s="26" t="s">
        <v>66</v>
      </c>
      <c r="D116" s="28">
        <v>1</v>
      </c>
      <c r="E116" s="29">
        <v>0</v>
      </c>
      <c r="F116" s="4">
        <f t="shared" ref="F116" si="60">D116*(1+E116)</f>
        <v>1</v>
      </c>
      <c r="G116" s="27" t="s">
        <v>17</v>
      </c>
      <c r="H116" s="35">
        <v>457.81</v>
      </c>
      <c r="I116" s="35">
        <v>234.78</v>
      </c>
      <c r="J116" s="5">
        <f t="shared" ref="J116" si="61">F116*H116</f>
        <v>457.81</v>
      </c>
      <c r="K116" s="5">
        <f t="shared" ref="K116" si="62">F116*I116</f>
        <v>234.78</v>
      </c>
      <c r="L116" s="6">
        <f t="shared" ref="L116" si="63">J116+K116</f>
        <v>692.59</v>
      </c>
      <c r="M116" s="93"/>
    </row>
    <row r="117" spans="1:13">
      <c r="A117" s="39" t="str">
        <f>IF(D117=0,"",1+MAX(A$7:A116))</f>
        <v/>
      </c>
      <c r="B117" s="18"/>
      <c r="C117" s="31" t="s">
        <v>67</v>
      </c>
      <c r="D117" s="28"/>
      <c r="E117" s="29"/>
      <c r="F117" s="4"/>
      <c r="G117" s="30"/>
      <c r="H117" s="35"/>
      <c r="I117" s="35"/>
      <c r="J117" s="5"/>
      <c r="K117" s="5"/>
      <c r="L117" s="6"/>
      <c r="M117" s="93"/>
    </row>
    <row r="118" spans="1:13">
      <c r="A118" s="39">
        <f>IF(D118=0,"",1+MAX(A$7:A117))</f>
        <v>67</v>
      </c>
      <c r="B118" s="18"/>
      <c r="C118" s="26" t="s">
        <v>68</v>
      </c>
      <c r="D118" s="28">
        <v>444.49</v>
      </c>
      <c r="E118" s="29">
        <v>0.1</v>
      </c>
      <c r="F118" s="4">
        <f t="shared" ref="F118:F119" si="64">D118*(1+E118)</f>
        <v>488.93900000000002</v>
      </c>
      <c r="G118" s="27" t="s">
        <v>18</v>
      </c>
      <c r="H118" s="35">
        <v>13.62</v>
      </c>
      <c r="I118" s="35">
        <v>6.24</v>
      </c>
      <c r="J118" s="5">
        <f t="shared" ref="J118:J119" si="65">F118*H118</f>
        <v>6659.3491800000002</v>
      </c>
      <c r="K118" s="5">
        <f t="shared" ref="K118:K119" si="66">F118*I118</f>
        <v>3050.9793600000003</v>
      </c>
      <c r="L118" s="6">
        <f t="shared" ref="L118:L119" si="67">J118+K118</f>
        <v>9710.3285400000004</v>
      </c>
      <c r="M118" s="93"/>
    </row>
    <row r="119" spans="1:13">
      <c r="A119" s="39">
        <f>IF(D119=0,"",1+MAX(A$7:A118))</f>
        <v>68</v>
      </c>
      <c r="B119" s="18"/>
      <c r="C119" s="26" t="s">
        <v>69</v>
      </c>
      <c r="D119" s="28">
        <v>390.33</v>
      </c>
      <c r="E119" s="29">
        <v>0.1</v>
      </c>
      <c r="F119" s="4">
        <f t="shared" si="64"/>
        <v>429.363</v>
      </c>
      <c r="G119" s="27" t="s">
        <v>18</v>
      </c>
      <c r="H119" s="35">
        <v>18.940000000000001</v>
      </c>
      <c r="I119" s="35">
        <v>8.73</v>
      </c>
      <c r="J119" s="5">
        <f t="shared" si="65"/>
        <v>8132.1352200000001</v>
      </c>
      <c r="K119" s="5">
        <f t="shared" si="66"/>
        <v>3748.3389900000002</v>
      </c>
      <c r="L119" s="6">
        <f t="shared" si="67"/>
        <v>11880.47421</v>
      </c>
      <c r="M119" s="93"/>
    </row>
    <row r="120" spans="1:13">
      <c r="A120" s="39">
        <f>IF(D120=0,"",1+MAX(A$7:A119))</f>
        <v>69</v>
      </c>
      <c r="B120" s="18"/>
      <c r="C120" s="26" t="s">
        <v>70</v>
      </c>
      <c r="D120" s="28">
        <v>1</v>
      </c>
      <c r="E120" s="29">
        <v>0</v>
      </c>
      <c r="F120" s="4">
        <f t="shared" ref="F120" si="68">D120*(1+E120)</f>
        <v>1</v>
      </c>
      <c r="G120" s="27" t="s">
        <v>17</v>
      </c>
      <c r="H120" s="35">
        <v>13.62</v>
      </c>
      <c r="I120" s="35">
        <v>6.24</v>
      </c>
      <c r="J120" s="5">
        <f t="shared" ref="J120" si="69">F120*H120</f>
        <v>13.62</v>
      </c>
      <c r="K120" s="5">
        <f t="shared" ref="K120" si="70">F120*I120</f>
        <v>6.24</v>
      </c>
      <c r="L120" s="6">
        <f t="shared" ref="L120" si="71">J120+K120</f>
        <v>19.86</v>
      </c>
      <c r="M120" s="93"/>
    </row>
    <row r="121" spans="1:13">
      <c r="A121" s="39" t="str">
        <f>IF(D121=0,"",1+MAX(A$7:A120))</f>
        <v/>
      </c>
      <c r="B121" s="18"/>
      <c r="C121" s="31" t="s">
        <v>71</v>
      </c>
      <c r="D121" s="28"/>
      <c r="E121" s="29"/>
      <c r="F121" s="4"/>
      <c r="G121" s="30"/>
      <c r="H121" s="35"/>
      <c r="I121" s="35"/>
      <c r="J121" s="5"/>
      <c r="K121" s="5"/>
      <c r="L121" s="6"/>
      <c r="M121" s="93"/>
    </row>
    <row r="122" spans="1:13">
      <c r="A122" s="39">
        <f>IF(D122=0,"",1+MAX(A$7:A121))</f>
        <v>70</v>
      </c>
      <c r="B122" s="18"/>
      <c r="C122" s="26" t="s">
        <v>138</v>
      </c>
      <c r="D122" s="28">
        <v>295.3</v>
      </c>
      <c r="E122" s="29">
        <v>0.1</v>
      </c>
      <c r="F122" s="4">
        <f t="shared" ref="F122:F125" si="72">D122*(1+E122)</f>
        <v>324.83000000000004</v>
      </c>
      <c r="G122" s="27" t="s">
        <v>18</v>
      </c>
      <c r="H122" s="35">
        <v>98.63</v>
      </c>
      <c r="I122" s="35">
        <v>21.35</v>
      </c>
      <c r="J122" s="5">
        <f t="shared" ref="J122:J125" si="73">F122*H122</f>
        <v>32037.982900000003</v>
      </c>
      <c r="K122" s="5">
        <f t="shared" ref="K122:K125" si="74">F122*I122</f>
        <v>6935.1205000000009</v>
      </c>
      <c r="L122" s="6">
        <f t="shared" ref="L122:L125" si="75">J122+K122</f>
        <v>38973.103400000007</v>
      </c>
      <c r="M122" s="93"/>
    </row>
    <row r="123" spans="1:13">
      <c r="A123" s="39">
        <f>IF(D123=0,"",1+MAX(A$7:A122))</f>
        <v>71</v>
      </c>
      <c r="B123" s="18"/>
      <c r="C123" s="26" t="s">
        <v>139</v>
      </c>
      <c r="D123" s="28">
        <v>179.64</v>
      </c>
      <c r="E123" s="29">
        <v>0.1</v>
      </c>
      <c r="F123" s="4">
        <f t="shared" si="72"/>
        <v>197.60400000000001</v>
      </c>
      <c r="G123" s="27" t="s">
        <v>18</v>
      </c>
      <c r="H123" s="35">
        <v>34.950000000000003</v>
      </c>
      <c r="I123" s="35">
        <v>9.74</v>
      </c>
      <c r="J123" s="5">
        <f t="shared" si="73"/>
        <v>6906.2598000000007</v>
      </c>
      <c r="K123" s="5">
        <f t="shared" si="74"/>
        <v>1924.6629600000001</v>
      </c>
      <c r="L123" s="6">
        <f t="shared" si="75"/>
        <v>8830.9227600000013</v>
      </c>
      <c r="M123" s="93"/>
    </row>
    <row r="124" spans="1:13">
      <c r="A124" s="39">
        <f>IF(D124=0,"",1+MAX(A$7:A123))</f>
        <v>72</v>
      </c>
      <c r="B124" s="18"/>
      <c r="C124" s="26" t="s">
        <v>140</v>
      </c>
      <c r="D124" s="28">
        <v>440</v>
      </c>
      <c r="E124" s="29">
        <v>0.1</v>
      </c>
      <c r="F124" s="4">
        <f t="shared" si="72"/>
        <v>484.00000000000006</v>
      </c>
      <c r="G124" s="27" t="s">
        <v>18</v>
      </c>
      <c r="H124" s="35">
        <v>17.579999999999998</v>
      </c>
      <c r="I124" s="35">
        <v>5.31</v>
      </c>
      <c r="J124" s="5">
        <f t="shared" si="73"/>
        <v>8508.7199999999993</v>
      </c>
      <c r="K124" s="5">
        <f t="shared" si="74"/>
        <v>2570.04</v>
      </c>
      <c r="L124" s="6">
        <f t="shared" si="75"/>
        <v>11078.759999999998</v>
      </c>
      <c r="M124" s="93"/>
    </row>
    <row r="125" spans="1:13" ht="30">
      <c r="A125" s="39">
        <f>IF(D125=0,"",1+MAX(A$7:A124))</f>
        <v>73</v>
      </c>
      <c r="B125" s="18"/>
      <c r="C125" s="26" t="s">
        <v>72</v>
      </c>
      <c r="D125" s="28">
        <v>17.28</v>
      </c>
      <c r="E125" s="29">
        <v>0.1</v>
      </c>
      <c r="F125" s="4">
        <f t="shared" si="72"/>
        <v>19.008000000000003</v>
      </c>
      <c r="G125" s="27" t="s">
        <v>18</v>
      </c>
      <c r="H125" s="35">
        <v>56.29</v>
      </c>
      <c r="I125" s="35">
        <v>18.920000000000002</v>
      </c>
      <c r="J125" s="5">
        <f t="shared" si="73"/>
        <v>1069.9603200000001</v>
      </c>
      <c r="K125" s="5">
        <f t="shared" si="74"/>
        <v>359.63136000000009</v>
      </c>
      <c r="L125" s="6">
        <f t="shared" si="75"/>
        <v>1429.5916800000002</v>
      </c>
      <c r="M125" s="93"/>
    </row>
    <row r="126" spans="1:13" ht="30">
      <c r="A126" s="39">
        <f>IF(D126=0,"",1+MAX(A$7:A125))</f>
        <v>74</v>
      </c>
      <c r="B126" s="18"/>
      <c r="C126" s="26" t="s">
        <v>73</v>
      </c>
      <c r="D126" s="28">
        <v>2</v>
      </c>
      <c r="E126" s="29">
        <v>0</v>
      </c>
      <c r="F126" s="4">
        <f t="shared" ref="F126" si="76">D126*(1+E126)</f>
        <v>2</v>
      </c>
      <c r="G126" s="27" t="s">
        <v>17</v>
      </c>
      <c r="H126" s="35">
        <v>1371.82</v>
      </c>
      <c r="I126" s="35">
        <v>334.96</v>
      </c>
      <c r="J126" s="5">
        <f t="shared" ref="J126" si="77">F126*H126</f>
        <v>2743.64</v>
      </c>
      <c r="K126" s="5">
        <f t="shared" ref="K126" si="78">F126*I126</f>
        <v>669.92</v>
      </c>
      <c r="L126" s="6">
        <f t="shared" ref="L126" si="79">J126+K126</f>
        <v>3413.56</v>
      </c>
      <c r="M126" s="93"/>
    </row>
    <row r="127" spans="1:13">
      <c r="A127" s="39">
        <f>IF(D127=0,"",1+MAX(A$7:A126))</f>
        <v>75</v>
      </c>
      <c r="B127" s="18"/>
      <c r="C127" s="26" t="s">
        <v>74</v>
      </c>
      <c r="D127" s="28">
        <v>2</v>
      </c>
      <c r="E127" s="29">
        <v>0</v>
      </c>
      <c r="F127" s="4">
        <f t="shared" ref="F127:F132" si="80">D127*(1+E127)</f>
        <v>2</v>
      </c>
      <c r="G127" s="27" t="s">
        <v>17</v>
      </c>
      <c r="H127" s="35">
        <v>1032.17</v>
      </c>
      <c r="I127" s="35">
        <v>280</v>
      </c>
      <c r="J127" s="5">
        <f t="shared" ref="J127:J132" si="81">F127*H127</f>
        <v>2064.34</v>
      </c>
      <c r="K127" s="5">
        <f t="shared" ref="K127:K132" si="82">F127*I127</f>
        <v>560</v>
      </c>
      <c r="L127" s="6">
        <f t="shared" ref="L127:L132" si="83">J127+K127</f>
        <v>2624.34</v>
      </c>
      <c r="M127" s="93"/>
    </row>
    <row r="128" spans="1:13">
      <c r="A128" s="39">
        <f>IF(D128=0,"",1+MAX(A$7:A127))</f>
        <v>76</v>
      </c>
      <c r="B128" s="18"/>
      <c r="C128" s="26" t="s">
        <v>75</v>
      </c>
      <c r="D128" s="28">
        <v>2</v>
      </c>
      <c r="E128" s="29">
        <v>0</v>
      </c>
      <c r="F128" s="4">
        <f t="shared" si="80"/>
        <v>2</v>
      </c>
      <c r="G128" s="27" t="s">
        <v>17</v>
      </c>
      <c r="H128" s="35">
        <v>4368.51</v>
      </c>
      <c r="I128" s="35">
        <v>420</v>
      </c>
      <c r="J128" s="5">
        <f t="shared" si="81"/>
        <v>8737.02</v>
      </c>
      <c r="K128" s="5">
        <f t="shared" si="82"/>
        <v>840</v>
      </c>
      <c r="L128" s="6">
        <f t="shared" si="83"/>
        <v>9577.02</v>
      </c>
      <c r="M128" s="93"/>
    </row>
    <row r="129" spans="1:13">
      <c r="A129" s="39">
        <f>IF(D129=0,"",1+MAX(A$7:A128))</f>
        <v>77</v>
      </c>
      <c r="B129" s="18"/>
      <c r="C129" s="26" t="s">
        <v>76</v>
      </c>
      <c r="D129" s="28">
        <v>2</v>
      </c>
      <c r="E129" s="29">
        <v>0</v>
      </c>
      <c r="F129" s="4">
        <f t="shared" si="80"/>
        <v>2</v>
      </c>
      <c r="G129" s="27" t="s">
        <v>17</v>
      </c>
      <c r="H129" s="35">
        <v>204.75</v>
      </c>
      <c r="I129" s="35">
        <v>84.16</v>
      </c>
      <c r="J129" s="5">
        <f t="shared" si="81"/>
        <v>409.5</v>
      </c>
      <c r="K129" s="5">
        <f t="shared" si="82"/>
        <v>168.32</v>
      </c>
      <c r="L129" s="6">
        <f t="shared" si="83"/>
        <v>577.81999999999994</v>
      </c>
      <c r="M129" s="93"/>
    </row>
    <row r="130" spans="1:13">
      <c r="A130" s="39">
        <f>IF(D130=0,"",1+MAX(A$7:A129))</f>
        <v>78</v>
      </c>
      <c r="B130" s="18"/>
      <c r="C130" s="26" t="s">
        <v>77</v>
      </c>
      <c r="D130" s="28">
        <v>2</v>
      </c>
      <c r="E130" s="29">
        <v>0</v>
      </c>
      <c r="F130" s="4">
        <f t="shared" si="80"/>
        <v>2</v>
      </c>
      <c r="G130" s="27" t="s">
        <v>17</v>
      </c>
      <c r="H130" s="35">
        <v>336.71</v>
      </c>
      <c r="I130" s="35">
        <v>109.37</v>
      </c>
      <c r="J130" s="5">
        <f t="shared" si="81"/>
        <v>673.42</v>
      </c>
      <c r="K130" s="5">
        <f t="shared" si="82"/>
        <v>218.74</v>
      </c>
      <c r="L130" s="6">
        <f t="shared" si="83"/>
        <v>892.16</v>
      </c>
      <c r="M130" s="93"/>
    </row>
    <row r="131" spans="1:13">
      <c r="A131" s="39">
        <f>IF(D131=0,"",1+MAX(A$7:A130))</f>
        <v>79</v>
      </c>
      <c r="B131" s="18"/>
      <c r="C131" s="26" t="s">
        <v>78</v>
      </c>
      <c r="D131" s="28">
        <v>4</v>
      </c>
      <c r="E131" s="29">
        <v>0</v>
      </c>
      <c r="F131" s="4">
        <f t="shared" si="80"/>
        <v>4</v>
      </c>
      <c r="G131" s="27" t="s">
        <v>17</v>
      </c>
      <c r="H131" s="35">
        <v>872.49</v>
      </c>
      <c r="I131" s="35">
        <v>280</v>
      </c>
      <c r="J131" s="5">
        <f t="shared" si="81"/>
        <v>3489.96</v>
      </c>
      <c r="K131" s="5">
        <f t="shared" si="82"/>
        <v>1120</v>
      </c>
      <c r="L131" s="6">
        <f t="shared" si="83"/>
        <v>4609.96</v>
      </c>
      <c r="M131" s="93"/>
    </row>
    <row r="132" spans="1:13">
      <c r="A132" s="39">
        <f>IF(D132=0,"",1+MAX(A$7:A131))</f>
        <v>80</v>
      </c>
      <c r="B132" s="18"/>
      <c r="C132" s="26" t="s">
        <v>79</v>
      </c>
      <c r="D132" s="28">
        <v>1</v>
      </c>
      <c r="E132" s="29">
        <v>0</v>
      </c>
      <c r="F132" s="4">
        <f t="shared" si="80"/>
        <v>1</v>
      </c>
      <c r="G132" s="27" t="s">
        <v>17</v>
      </c>
      <c r="H132" s="35">
        <v>28.63</v>
      </c>
      <c r="I132" s="35">
        <v>14.85</v>
      </c>
      <c r="J132" s="5">
        <f t="shared" si="81"/>
        <v>28.63</v>
      </c>
      <c r="K132" s="5">
        <f t="shared" si="82"/>
        <v>14.85</v>
      </c>
      <c r="L132" s="6">
        <f t="shared" si="83"/>
        <v>43.48</v>
      </c>
      <c r="M132" s="93"/>
    </row>
    <row r="133" spans="1:13">
      <c r="A133" s="39" t="str">
        <f>IF(D133=0,"",1+MAX(A$7:A132))</f>
        <v/>
      </c>
      <c r="B133" s="18"/>
      <c r="C133" s="31" t="s">
        <v>80</v>
      </c>
      <c r="D133" s="28"/>
      <c r="E133" s="29"/>
      <c r="F133" s="4"/>
      <c r="G133" s="30"/>
      <c r="H133" s="35"/>
      <c r="I133" s="35"/>
      <c r="J133" s="5"/>
      <c r="K133" s="5"/>
      <c r="L133" s="6"/>
      <c r="M133" s="93"/>
    </row>
    <row r="134" spans="1:13" ht="30">
      <c r="A134" s="39">
        <f>IF(D134=0,"",1+MAX(A$7:A133))</f>
        <v>81</v>
      </c>
      <c r="B134" s="18"/>
      <c r="C134" s="36" t="s">
        <v>81</v>
      </c>
      <c r="D134" s="28">
        <v>2</v>
      </c>
      <c r="E134" s="29">
        <v>0</v>
      </c>
      <c r="F134" s="4">
        <f t="shared" ref="F134:F156" si="84">D134*(1+E134)</f>
        <v>2</v>
      </c>
      <c r="G134" s="27" t="s">
        <v>17</v>
      </c>
      <c r="H134" s="35">
        <v>34.08</v>
      </c>
      <c r="I134" s="35">
        <v>18.739999999999998</v>
      </c>
      <c r="J134" s="5">
        <f t="shared" ref="J134:J156" si="85">F134*H134</f>
        <v>68.16</v>
      </c>
      <c r="K134" s="5">
        <f t="shared" ref="K134:K156" si="86">F134*I134</f>
        <v>37.479999999999997</v>
      </c>
      <c r="L134" s="6">
        <f t="shared" ref="L134:L156" si="87">J134+K134</f>
        <v>105.63999999999999</v>
      </c>
      <c r="M134" s="93"/>
    </row>
    <row r="135" spans="1:13" ht="30">
      <c r="A135" s="39">
        <f>IF(D135=0,"",1+MAX(A$7:A134))</f>
        <v>82</v>
      </c>
      <c r="B135" s="18"/>
      <c r="C135" s="26" t="s">
        <v>82</v>
      </c>
      <c r="D135" s="28">
        <v>1</v>
      </c>
      <c r="E135" s="29">
        <v>0</v>
      </c>
      <c r="F135" s="4">
        <f t="shared" si="84"/>
        <v>1</v>
      </c>
      <c r="G135" s="27" t="s">
        <v>17</v>
      </c>
      <c r="H135" s="35">
        <v>34.08</v>
      </c>
      <c r="I135" s="35">
        <v>18.739999999999998</v>
      </c>
      <c r="J135" s="5">
        <f t="shared" si="85"/>
        <v>34.08</v>
      </c>
      <c r="K135" s="5">
        <f t="shared" si="86"/>
        <v>18.739999999999998</v>
      </c>
      <c r="L135" s="6">
        <f t="shared" si="87"/>
        <v>52.819999999999993</v>
      </c>
      <c r="M135" s="93"/>
    </row>
    <row r="136" spans="1:13" ht="30">
      <c r="A136" s="39">
        <f>IF(D136=0,"",1+MAX(A$7:A135))</f>
        <v>83</v>
      </c>
      <c r="B136" s="18"/>
      <c r="C136" s="26" t="s">
        <v>83</v>
      </c>
      <c r="D136" s="28">
        <v>1</v>
      </c>
      <c r="E136" s="29">
        <v>0</v>
      </c>
      <c r="F136" s="4">
        <f t="shared" si="84"/>
        <v>1</v>
      </c>
      <c r="G136" s="27" t="s">
        <v>17</v>
      </c>
      <c r="H136" s="35">
        <v>34.08</v>
      </c>
      <c r="I136" s="35">
        <v>18.739999999999998</v>
      </c>
      <c r="J136" s="5">
        <f t="shared" si="85"/>
        <v>34.08</v>
      </c>
      <c r="K136" s="5">
        <f t="shared" si="86"/>
        <v>18.739999999999998</v>
      </c>
      <c r="L136" s="6">
        <f t="shared" si="87"/>
        <v>52.819999999999993</v>
      </c>
      <c r="M136" s="93"/>
    </row>
    <row r="137" spans="1:13" ht="30">
      <c r="A137" s="39">
        <f>IF(D137=0,"",1+MAX(A$7:A136))</f>
        <v>84</v>
      </c>
      <c r="B137" s="18"/>
      <c r="C137" s="26" t="s">
        <v>84</v>
      </c>
      <c r="D137" s="28">
        <v>1</v>
      </c>
      <c r="E137" s="29">
        <v>0</v>
      </c>
      <c r="F137" s="4">
        <f t="shared" si="84"/>
        <v>1</v>
      </c>
      <c r="G137" s="27" t="s">
        <v>17</v>
      </c>
      <c r="H137" s="35">
        <v>34.08</v>
      </c>
      <c r="I137" s="35">
        <v>18.739999999999998</v>
      </c>
      <c r="J137" s="5">
        <f t="shared" si="85"/>
        <v>34.08</v>
      </c>
      <c r="K137" s="5">
        <f t="shared" si="86"/>
        <v>18.739999999999998</v>
      </c>
      <c r="L137" s="6">
        <f t="shared" si="87"/>
        <v>52.819999999999993</v>
      </c>
      <c r="M137" s="93"/>
    </row>
    <row r="138" spans="1:13" ht="30.75" thickBot="1">
      <c r="A138" s="39">
        <f>IF(D138=0,"",1+MAX(A$7:A137))</f>
        <v>85</v>
      </c>
      <c r="B138" s="18"/>
      <c r="C138" s="26" t="s">
        <v>85</v>
      </c>
      <c r="D138" s="28">
        <v>1</v>
      </c>
      <c r="E138" s="29">
        <v>0</v>
      </c>
      <c r="F138" s="4">
        <f t="shared" si="84"/>
        <v>1</v>
      </c>
      <c r="G138" s="27" t="s">
        <v>17</v>
      </c>
      <c r="H138" s="35">
        <v>34.08</v>
      </c>
      <c r="I138" s="35">
        <v>18.739999999999998</v>
      </c>
      <c r="J138" s="5">
        <f t="shared" si="85"/>
        <v>34.08</v>
      </c>
      <c r="K138" s="5">
        <f t="shared" si="86"/>
        <v>18.739999999999998</v>
      </c>
      <c r="L138" s="6">
        <f t="shared" si="87"/>
        <v>52.819999999999993</v>
      </c>
      <c r="M138" s="93"/>
    </row>
    <row r="139" spans="1:13" ht="19.5" thickBot="1">
      <c r="A139" s="71" t="s">
        <v>147</v>
      </c>
      <c r="B139" s="72"/>
      <c r="C139" s="53" t="s">
        <v>142</v>
      </c>
      <c r="D139" s="54"/>
      <c r="E139" s="55"/>
      <c r="F139" s="56"/>
      <c r="G139" s="56"/>
      <c r="H139" s="56"/>
      <c r="I139" s="56"/>
      <c r="J139" s="57"/>
      <c r="K139" s="57"/>
      <c r="L139" s="57"/>
      <c r="M139" s="73"/>
    </row>
    <row r="140" spans="1:13">
      <c r="A140" s="65" t="s">
        <v>148</v>
      </c>
      <c r="B140" s="59"/>
      <c r="C140" s="67"/>
      <c r="D140" s="68"/>
      <c r="E140" s="69"/>
      <c r="F140" s="70"/>
      <c r="G140" s="69"/>
      <c r="H140" s="69"/>
      <c r="I140" s="69"/>
      <c r="J140" s="69"/>
      <c r="K140" s="69"/>
      <c r="L140" s="69"/>
      <c r="M140" s="74"/>
    </row>
    <row r="141" spans="1:13">
      <c r="A141" s="58" t="s">
        <v>149</v>
      </c>
      <c r="B141" s="59"/>
      <c r="C141" s="75"/>
      <c r="D141" s="76"/>
      <c r="E141" s="77"/>
      <c r="F141" s="70"/>
      <c r="G141" s="78"/>
      <c r="H141" s="78"/>
      <c r="I141" s="78"/>
      <c r="J141" s="78"/>
      <c r="K141" s="78"/>
      <c r="L141" s="78"/>
      <c r="M141" s="60"/>
    </row>
    <row r="142" spans="1:13">
      <c r="A142" s="58" t="s">
        <v>150</v>
      </c>
      <c r="B142" s="59"/>
      <c r="C142" s="75" t="s">
        <v>154</v>
      </c>
      <c r="D142" s="76"/>
      <c r="E142" s="79"/>
      <c r="F142" s="80" t="s">
        <v>151</v>
      </c>
      <c r="G142" s="70"/>
      <c r="H142" s="70"/>
      <c r="I142" s="81"/>
      <c r="J142" s="81"/>
      <c r="K142" s="81"/>
      <c r="L142" s="81"/>
      <c r="M142" s="61"/>
    </row>
    <row r="143" spans="1:13">
      <c r="A143" s="64" t="s">
        <v>144</v>
      </c>
      <c r="B143" s="66"/>
      <c r="C143" s="40" t="s">
        <v>146</v>
      </c>
      <c r="D143" s="76"/>
      <c r="E143" s="79"/>
      <c r="F143" s="80" t="s">
        <v>152</v>
      </c>
      <c r="G143" s="82" t="s">
        <v>153</v>
      </c>
      <c r="H143" s="79"/>
      <c r="I143" s="79"/>
      <c r="J143" s="79"/>
      <c r="K143" s="79"/>
      <c r="L143" s="79"/>
      <c r="M143" s="83"/>
    </row>
    <row r="144" spans="1:13">
      <c r="A144" s="85"/>
      <c r="B144" s="86"/>
      <c r="C144" s="87"/>
      <c r="D144" s="76"/>
      <c r="E144" s="79"/>
      <c r="F144" s="79"/>
      <c r="G144" s="79"/>
      <c r="H144" s="79"/>
      <c r="I144" s="79"/>
      <c r="J144" s="79"/>
      <c r="K144" s="79"/>
      <c r="L144" s="79"/>
      <c r="M144" s="83"/>
    </row>
    <row r="145" spans="1:13" ht="16.5" thickBot="1">
      <c r="A145" s="88"/>
      <c r="B145" s="89"/>
      <c r="C145" s="90"/>
      <c r="D145" s="62"/>
      <c r="E145" s="63"/>
      <c r="F145" s="63"/>
      <c r="G145" s="63"/>
      <c r="H145" s="63"/>
      <c r="I145" s="63"/>
      <c r="J145" s="63"/>
      <c r="K145" s="63"/>
      <c r="L145" s="63"/>
      <c r="M145" s="84"/>
    </row>
    <row r="146" spans="1:13" ht="24.75" thickBot="1">
      <c r="A146" s="91" t="s">
        <v>0</v>
      </c>
      <c r="B146" s="91" t="s">
        <v>1</v>
      </c>
      <c r="C146" s="91" t="s">
        <v>2</v>
      </c>
      <c r="D146" s="91" t="s">
        <v>3</v>
      </c>
      <c r="E146" s="91" t="s">
        <v>4</v>
      </c>
      <c r="F146" s="91" t="s">
        <v>5</v>
      </c>
      <c r="G146" s="91" t="s">
        <v>6</v>
      </c>
      <c r="H146" s="91" t="s">
        <v>7</v>
      </c>
      <c r="I146" s="91" t="s">
        <v>8</v>
      </c>
      <c r="J146" s="91" t="s">
        <v>14</v>
      </c>
      <c r="K146" s="91" t="s">
        <v>15</v>
      </c>
      <c r="L146" s="91" t="s">
        <v>9</v>
      </c>
      <c r="M146" s="105" t="s">
        <v>10</v>
      </c>
    </row>
    <row r="147" spans="1:13" ht="30">
      <c r="A147" s="39">
        <f>IF(D147=0,"",1+MAX(A$7:A138))</f>
        <v>86</v>
      </c>
      <c r="B147" s="18"/>
      <c r="C147" s="26" t="s">
        <v>86</v>
      </c>
      <c r="D147" s="28">
        <v>1</v>
      </c>
      <c r="E147" s="29">
        <v>0</v>
      </c>
      <c r="F147" s="4">
        <f t="shared" si="84"/>
        <v>1</v>
      </c>
      <c r="G147" s="27" t="s">
        <v>17</v>
      </c>
      <c r="H147" s="35">
        <v>34.08</v>
      </c>
      <c r="I147" s="35">
        <v>18.739999999999998</v>
      </c>
      <c r="J147" s="5">
        <f t="shared" si="85"/>
        <v>34.08</v>
      </c>
      <c r="K147" s="5">
        <f t="shared" si="86"/>
        <v>18.739999999999998</v>
      </c>
      <c r="L147" s="6">
        <f t="shared" si="87"/>
        <v>52.819999999999993</v>
      </c>
      <c r="M147" s="93"/>
    </row>
    <row r="148" spans="1:13" ht="30">
      <c r="A148" s="39">
        <f>IF(D148=0,"",1+MAX(A$7:A147))</f>
        <v>87</v>
      </c>
      <c r="B148" s="18"/>
      <c r="C148" s="26" t="s">
        <v>87</v>
      </c>
      <c r="D148" s="28">
        <v>1</v>
      </c>
      <c r="E148" s="29">
        <v>0</v>
      </c>
      <c r="F148" s="4">
        <f t="shared" si="84"/>
        <v>1</v>
      </c>
      <c r="G148" s="27" t="s">
        <v>17</v>
      </c>
      <c r="H148" s="35">
        <v>34.08</v>
      </c>
      <c r="I148" s="35">
        <v>18.739999999999998</v>
      </c>
      <c r="J148" s="5">
        <f t="shared" si="85"/>
        <v>34.08</v>
      </c>
      <c r="K148" s="5">
        <f t="shared" si="86"/>
        <v>18.739999999999998</v>
      </c>
      <c r="L148" s="6">
        <f t="shared" si="87"/>
        <v>52.819999999999993</v>
      </c>
      <c r="M148" s="93"/>
    </row>
    <row r="149" spans="1:13" ht="30">
      <c r="A149" s="39">
        <f>IF(D149=0,"",1+MAX(A$7:A148))</f>
        <v>88</v>
      </c>
      <c r="B149" s="18"/>
      <c r="C149" s="26" t="s">
        <v>88</v>
      </c>
      <c r="D149" s="28">
        <v>1</v>
      </c>
      <c r="E149" s="29">
        <v>0</v>
      </c>
      <c r="F149" s="4">
        <f t="shared" si="84"/>
        <v>1</v>
      </c>
      <c r="G149" s="27" t="s">
        <v>17</v>
      </c>
      <c r="H149" s="35">
        <v>34.08</v>
      </c>
      <c r="I149" s="35">
        <v>18.739999999999998</v>
      </c>
      <c r="J149" s="5">
        <f t="shared" si="85"/>
        <v>34.08</v>
      </c>
      <c r="K149" s="5">
        <f t="shared" si="86"/>
        <v>18.739999999999998</v>
      </c>
      <c r="L149" s="6">
        <f t="shared" si="87"/>
        <v>52.819999999999993</v>
      </c>
      <c r="M149" s="93"/>
    </row>
    <row r="150" spans="1:13" ht="30">
      <c r="A150" s="39">
        <f>IF(D150=0,"",1+MAX(A$7:A149))</f>
        <v>89</v>
      </c>
      <c r="B150" s="18"/>
      <c r="C150" s="26" t="s">
        <v>89</v>
      </c>
      <c r="D150" s="28">
        <v>1</v>
      </c>
      <c r="E150" s="29">
        <v>0</v>
      </c>
      <c r="F150" s="4">
        <f t="shared" si="84"/>
        <v>1</v>
      </c>
      <c r="G150" s="27" t="s">
        <v>17</v>
      </c>
      <c r="H150" s="35">
        <v>34.08</v>
      </c>
      <c r="I150" s="35">
        <v>18.739999999999998</v>
      </c>
      <c r="J150" s="5">
        <f t="shared" si="85"/>
        <v>34.08</v>
      </c>
      <c r="K150" s="5">
        <f t="shared" si="86"/>
        <v>18.739999999999998</v>
      </c>
      <c r="L150" s="6">
        <f t="shared" si="87"/>
        <v>52.819999999999993</v>
      </c>
      <c r="M150" s="93"/>
    </row>
    <row r="151" spans="1:13" ht="30">
      <c r="A151" s="39">
        <f>IF(D151=0,"",1+MAX(A$7:A150))</f>
        <v>90</v>
      </c>
      <c r="B151" s="18"/>
      <c r="C151" s="26" t="s">
        <v>90</v>
      </c>
      <c r="D151" s="28">
        <v>3</v>
      </c>
      <c r="E151" s="29">
        <v>0</v>
      </c>
      <c r="F151" s="4">
        <f t="shared" si="84"/>
        <v>3</v>
      </c>
      <c r="G151" s="27" t="s">
        <v>17</v>
      </c>
      <c r="H151" s="35">
        <v>34.08</v>
      </c>
      <c r="I151" s="35">
        <v>18.739999999999998</v>
      </c>
      <c r="J151" s="5">
        <f t="shared" si="85"/>
        <v>102.24</v>
      </c>
      <c r="K151" s="5">
        <f t="shared" si="86"/>
        <v>56.22</v>
      </c>
      <c r="L151" s="6">
        <f t="shared" si="87"/>
        <v>158.45999999999998</v>
      </c>
      <c r="M151" s="93"/>
    </row>
    <row r="152" spans="1:13" ht="30">
      <c r="A152" s="39">
        <f>IF(D152=0,"",1+MAX(A$7:A151))</f>
        <v>91</v>
      </c>
      <c r="B152" s="18"/>
      <c r="C152" s="26" t="s">
        <v>91</v>
      </c>
      <c r="D152" s="28">
        <v>1</v>
      </c>
      <c r="E152" s="29">
        <v>0</v>
      </c>
      <c r="F152" s="4">
        <f t="shared" si="84"/>
        <v>1</v>
      </c>
      <c r="G152" s="27" t="s">
        <v>17</v>
      </c>
      <c r="H152" s="35">
        <v>34.08</v>
      </c>
      <c r="I152" s="35">
        <v>18.739999999999998</v>
      </c>
      <c r="J152" s="5">
        <f t="shared" si="85"/>
        <v>34.08</v>
      </c>
      <c r="K152" s="5">
        <f t="shared" si="86"/>
        <v>18.739999999999998</v>
      </c>
      <c r="L152" s="6">
        <f t="shared" si="87"/>
        <v>52.819999999999993</v>
      </c>
      <c r="M152" s="93"/>
    </row>
    <row r="153" spans="1:13" ht="30">
      <c r="A153" s="39">
        <f>IF(D153=0,"",1+MAX(A$7:A152))</f>
        <v>92</v>
      </c>
      <c r="B153" s="18"/>
      <c r="C153" s="26" t="s">
        <v>92</v>
      </c>
      <c r="D153" s="28">
        <v>2</v>
      </c>
      <c r="E153" s="29">
        <v>0</v>
      </c>
      <c r="F153" s="4">
        <f t="shared" si="84"/>
        <v>2</v>
      </c>
      <c r="G153" s="27" t="s">
        <v>17</v>
      </c>
      <c r="H153" s="35">
        <v>34.08</v>
      </c>
      <c r="I153" s="35">
        <v>18.739999999999998</v>
      </c>
      <c r="J153" s="5">
        <f t="shared" si="85"/>
        <v>68.16</v>
      </c>
      <c r="K153" s="5">
        <f t="shared" si="86"/>
        <v>37.479999999999997</v>
      </c>
      <c r="L153" s="6">
        <f t="shared" si="87"/>
        <v>105.63999999999999</v>
      </c>
      <c r="M153" s="93"/>
    </row>
    <row r="154" spans="1:13" ht="30">
      <c r="A154" s="39">
        <f>IF(D154=0,"",1+MAX(A$7:A153))</f>
        <v>93</v>
      </c>
      <c r="B154" s="18"/>
      <c r="C154" s="26" t="s">
        <v>93</v>
      </c>
      <c r="D154" s="28">
        <v>1</v>
      </c>
      <c r="E154" s="29">
        <v>0</v>
      </c>
      <c r="F154" s="4">
        <f t="shared" si="84"/>
        <v>1</v>
      </c>
      <c r="G154" s="27" t="s">
        <v>17</v>
      </c>
      <c r="H154" s="35">
        <v>34.08</v>
      </c>
      <c r="I154" s="35">
        <v>18.739999999999998</v>
      </c>
      <c r="J154" s="5">
        <f t="shared" si="85"/>
        <v>34.08</v>
      </c>
      <c r="K154" s="5">
        <f t="shared" si="86"/>
        <v>18.739999999999998</v>
      </c>
      <c r="L154" s="6">
        <f t="shared" si="87"/>
        <v>52.819999999999993</v>
      </c>
      <c r="M154" s="93"/>
    </row>
    <row r="155" spans="1:13" ht="30">
      <c r="A155" s="39">
        <f>IF(D155=0,"",1+MAX(A$7:A154))</f>
        <v>94</v>
      </c>
      <c r="B155" s="18"/>
      <c r="C155" s="26" t="s">
        <v>94</v>
      </c>
      <c r="D155" s="28">
        <v>1</v>
      </c>
      <c r="E155" s="29">
        <v>0</v>
      </c>
      <c r="F155" s="4">
        <f t="shared" si="84"/>
        <v>1</v>
      </c>
      <c r="G155" s="27" t="s">
        <v>17</v>
      </c>
      <c r="H155" s="35">
        <v>34.08</v>
      </c>
      <c r="I155" s="35">
        <v>18.739999999999998</v>
      </c>
      <c r="J155" s="5">
        <f t="shared" si="85"/>
        <v>34.08</v>
      </c>
      <c r="K155" s="5">
        <f t="shared" si="86"/>
        <v>18.739999999999998</v>
      </c>
      <c r="L155" s="6">
        <f t="shared" si="87"/>
        <v>52.819999999999993</v>
      </c>
      <c r="M155" s="93"/>
    </row>
    <row r="156" spans="1:13" ht="30">
      <c r="A156" s="39">
        <f>IF(D156=0,"",1+MAX(A$7:A155))</f>
        <v>95</v>
      </c>
      <c r="B156" s="18"/>
      <c r="C156" s="26" t="s">
        <v>95</v>
      </c>
      <c r="D156" s="28">
        <v>1</v>
      </c>
      <c r="E156" s="29">
        <v>0</v>
      </c>
      <c r="F156" s="4">
        <f t="shared" si="84"/>
        <v>1</v>
      </c>
      <c r="G156" s="27" t="s">
        <v>17</v>
      </c>
      <c r="H156" s="35">
        <v>34.08</v>
      </c>
      <c r="I156" s="35">
        <v>18.739999999999998</v>
      </c>
      <c r="J156" s="5">
        <f t="shared" si="85"/>
        <v>34.08</v>
      </c>
      <c r="K156" s="5">
        <f t="shared" si="86"/>
        <v>18.739999999999998</v>
      </c>
      <c r="L156" s="6">
        <f t="shared" si="87"/>
        <v>52.819999999999993</v>
      </c>
      <c r="M156" s="93"/>
    </row>
    <row r="157" spans="1:13" s="129" customFormat="1" ht="33" customHeight="1">
      <c r="A157" s="39" t="str">
        <f>IF(D157=0,"",1+MAX(A$7:A156))</f>
        <v/>
      </c>
      <c r="B157" s="18"/>
      <c r="C157" s="128" t="s">
        <v>96</v>
      </c>
      <c r="D157" s="28"/>
      <c r="E157" s="29"/>
      <c r="F157" s="4"/>
      <c r="G157" s="30"/>
      <c r="H157" s="35"/>
      <c r="I157" s="35"/>
      <c r="J157" s="5"/>
      <c r="K157" s="5"/>
      <c r="L157" s="6"/>
      <c r="M157" s="93"/>
    </row>
    <row r="158" spans="1:13" s="129" customFormat="1" ht="33" customHeight="1">
      <c r="A158" s="39">
        <f>IF(D158=0,"",1+MAX(A$7:A157))</f>
        <v>96</v>
      </c>
      <c r="B158" s="18"/>
      <c r="C158" s="26" t="s">
        <v>141</v>
      </c>
      <c r="D158" s="28">
        <v>39.130000000000003</v>
      </c>
      <c r="E158" s="29">
        <v>0.1</v>
      </c>
      <c r="F158" s="4">
        <f t="shared" ref="F158" si="88">D158*(1+E158)</f>
        <v>43.043000000000006</v>
      </c>
      <c r="G158" s="27" t="s">
        <v>18</v>
      </c>
      <c r="H158" s="35">
        <v>98.63</v>
      </c>
      <c r="I158" s="35">
        <v>21.35</v>
      </c>
      <c r="J158" s="5">
        <f t="shared" ref="J158" si="89">F158*H158</f>
        <v>4245.3310900000006</v>
      </c>
      <c r="K158" s="5">
        <f t="shared" ref="K158" si="90">F158*I158</f>
        <v>918.96805000000018</v>
      </c>
      <c r="L158" s="6">
        <f t="shared" ref="L158" si="91">J158+K158</f>
        <v>5164.299140000001</v>
      </c>
      <c r="M158" s="93"/>
    </row>
    <row r="159" spans="1:13" s="129" customFormat="1" ht="33" customHeight="1">
      <c r="A159" s="39">
        <f>IF(D159=0,"",1+MAX(A$7:A158))</f>
        <v>97</v>
      </c>
      <c r="B159" s="18"/>
      <c r="C159" s="26" t="s">
        <v>97</v>
      </c>
      <c r="D159" s="28">
        <v>1</v>
      </c>
      <c r="E159" s="29">
        <v>0</v>
      </c>
      <c r="F159" s="4">
        <f t="shared" ref="F159:F161" si="92">D159*(1+E159)</f>
        <v>1</v>
      </c>
      <c r="G159" s="27" t="s">
        <v>17</v>
      </c>
      <c r="H159" s="35">
        <v>704.98</v>
      </c>
      <c r="I159" s="35">
        <v>249.51</v>
      </c>
      <c r="J159" s="5">
        <f t="shared" ref="J159:J161" si="93">F159*H159</f>
        <v>704.98</v>
      </c>
      <c r="K159" s="5">
        <f t="shared" ref="K159:K161" si="94">F159*I159</f>
        <v>249.51</v>
      </c>
      <c r="L159" s="6">
        <f t="shared" ref="L159:L161" si="95">J159+K159</f>
        <v>954.49</v>
      </c>
      <c r="M159" s="93"/>
    </row>
    <row r="160" spans="1:13" s="129" customFormat="1" ht="33" customHeight="1">
      <c r="A160" s="39">
        <f>IF(D160=0,"",1+MAX(A$7:A159))</f>
        <v>98</v>
      </c>
      <c r="B160" s="18"/>
      <c r="C160" s="26" t="s">
        <v>98</v>
      </c>
      <c r="D160" s="28">
        <v>1</v>
      </c>
      <c r="E160" s="29">
        <v>0</v>
      </c>
      <c r="F160" s="4">
        <f t="shared" si="92"/>
        <v>1</v>
      </c>
      <c r="G160" s="27" t="s">
        <v>17</v>
      </c>
      <c r="H160" s="35">
        <v>879.25</v>
      </c>
      <c r="I160" s="35">
        <v>281.07</v>
      </c>
      <c r="J160" s="5">
        <f t="shared" si="93"/>
        <v>879.25</v>
      </c>
      <c r="K160" s="5">
        <f t="shared" si="94"/>
        <v>281.07</v>
      </c>
      <c r="L160" s="6">
        <f t="shared" si="95"/>
        <v>1160.32</v>
      </c>
      <c r="M160" s="93"/>
    </row>
    <row r="161" spans="1:13" s="129" customFormat="1" ht="33" customHeight="1">
      <c r="A161" s="39">
        <f>IF(D161=0,"",1+MAX(A$7:A160))</f>
        <v>99</v>
      </c>
      <c r="B161" s="18"/>
      <c r="C161" s="26" t="s">
        <v>99</v>
      </c>
      <c r="D161" s="28">
        <v>1</v>
      </c>
      <c r="E161" s="29">
        <v>0</v>
      </c>
      <c r="F161" s="4">
        <f t="shared" si="92"/>
        <v>1</v>
      </c>
      <c r="G161" s="27" t="s">
        <v>17</v>
      </c>
      <c r="H161" s="35">
        <v>1296.29</v>
      </c>
      <c r="I161" s="35">
        <v>321.95</v>
      </c>
      <c r="J161" s="5">
        <f t="shared" si="93"/>
        <v>1296.29</v>
      </c>
      <c r="K161" s="5">
        <f t="shared" si="94"/>
        <v>321.95</v>
      </c>
      <c r="L161" s="6">
        <f t="shared" si="95"/>
        <v>1618.24</v>
      </c>
      <c r="M161" s="93"/>
    </row>
    <row r="162" spans="1:13" s="129" customFormat="1" ht="33" customHeight="1">
      <c r="A162" s="39" t="str">
        <f>IF(D162=0,"",1+MAX(A$7:A161))</f>
        <v/>
      </c>
      <c r="B162" s="18"/>
      <c r="C162" s="128" t="s">
        <v>100</v>
      </c>
      <c r="D162" s="28"/>
      <c r="E162" s="29"/>
      <c r="F162" s="4"/>
      <c r="G162" s="30"/>
      <c r="H162" s="35"/>
      <c r="I162" s="35"/>
      <c r="J162" s="5"/>
      <c r="K162" s="5"/>
      <c r="L162" s="6"/>
      <c r="M162" s="93"/>
    </row>
    <row r="163" spans="1:13" ht="240.75" customHeight="1" thickBot="1">
      <c r="A163" s="39">
        <f>IF(D163=0,"",1+MAX(A$7:A162))</f>
        <v>100</v>
      </c>
      <c r="B163" s="18"/>
      <c r="C163" s="36" t="s">
        <v>101</v>
      </c>
      <c r="D163" s="28">
        <v>88.35</v>
      </c>
      <c r="E163" s="29">
        <v>0.1</v>
      </c>
      <c r="F163" s="4">
        <f t="shared" ref="F163" si="96">D163*(1+E163)</f>
        <v>97.185000000000002</v>
      </c>
      <c r="G163" s="27" t="s">
        <v>18</v>
      </c>
      <c r="H163" s="35">
        <v>328.57</v>
      </c>
      <c r="I163" s="35">
        <v>93.51</v>
      </c>
      <c r="J163" s="5">
        <f t="shared" ref="J163" si="97">F163*H163</f>
        <v>31932.07545</v>
      </c>
      <c r="K163" s="5">
        <f t="shared" ref="K163" si="98">F163*I163</f>
        <v>9087.7693500000005</v>
      </c>
      <c r="L163" s="6">
        <f t="shared" ref="L163" si="99">J163+K163</f>
        <v>41019.844799999999</v>
      </c>
      <c r="M163" s="93"/>
    </row>
    <row r="164" spans="1:13" ht="19.5" thickBot="1">
      <c r="A164" s="71" t="s">
        <v>147</v>
      </c>
      <c r="B164" s="72"/>
      <c r="C164" s="53" t="s">
        <v>142</v>
      </c>
      <c r="D164" s="54"/>
      <c r="E164" s="55"/>
      <c r="F164" s="56"/>
      <c r="G164" s="56"/>
      <c r="H164" s="56"/>
      <c r="I164" s="56"/>
      <c r="J164" s="57"/>
      <c r="K164" s="57"/>
      <c r="L164" s="57"/>
      <c r="M164" s="73"/>
    </row>
    <row r="165" spans="1:13">
      <c r="A165" s="65" t="s">
        <v>148</v>
      </c>
      <c r="B165" s="59"/>
      <c r="C165" s="67"/>
      <c r="D165" s="68"/>
      <c r="E165" s="69"/>
      <c r="F165" s="70"/>
      <c r="G165" s="69"/>
      <c r="H165" s="69"/>
      <c r="I165" s="69"/>
      <c r="J165" s="69"/>
      <c r="K165" s="69"/>
      <c r="L165" s="69"/>
      <c r="M165" s="74"/>
    </row>
    <row r="166" spans="1:13">
      <c r="A166" s="58" t="s">
        <v>149</v>
      </c>
      <c r="B166" s="59"/>
      <c r="C166" s="75"/>
      <c r="D166" s="76"/>
      <c r="E166" s="77"/>
      <c r="F166" s="70"/>
      <c r="G166" s="78"/>
      <c r="H166" s="78"/>
      <c r="I166" s="78"/>
      <c r="J166" s="78"/>
      <c r="K166" s="78"/>
      <c r="L166" s="78"/>
      <c r="M166" s="60"/>
    </row>
    <row r="167" spans="1:13">
      <c r="A167" s="58" t="s">
        <v>150</v>
      </c>
      <c r="B167" s="59"/>
      <c r="C167" s="75" t="s">
        <v>154</v>
      </c>
      <c r="D167" s="76"/>
      <c r="E167" s="79"/>
      <c r="F167" s="80" t="s">
        <v>151</v>
      </c>
      <c r="G167" s="70"/>
      <c r="H167" s="70"/>
      <c r="I167" s="81"/>
      <c r="J167" s="81"/>
      <c r="K167" s="81"/>
      <c r="L167" s="81"/>
      <c r="M167" s="61"/>
    </row>
    <row r="168" spans="1:13">
      <c r="A168" s="64" t="s">
        <v>144</v>
      </c>
      <c r="B168" s="66"/>
      <c r="C168" s="40" t="s">
        <v>146</v>
      </c>
      <c r="D168" s="76"/>
      <c r="E168" s="79"/>
      <c r="F168" s="80" t="s">
        <v>152</v>
      </c>
      <c r="G168" s="82" t="s">
        <v>153</v>
      </c>
      <c r="H168" s="79"/>
      <c r="I168" s="79"/>
      <c r="J168" s="79"/>
      <c r="K168" s="79"/>
      <c r="L168" s="79"/>
      <c r="M168" s="83"/>
    </row>
    <row r="169" spans="1:13">
      <c r="A169" s="85"/>
      <c r="B169" s="86"/>
      <c r="C169" s="87"/>
      <c r="D169" s="76"/>
      <c r="E169" s="79"/>
      <c r="F169" s="79"/>
      <c r="G169" s="79"/>
      <c r="H169" s="79"/>
      <c r="I169" s="79"/>
      <c r="J169" s="79"/>
      <c r="K169" s="79"/>
      <c r="L169" s="79"/>
      <c r="M169" s="83"/>
    </row>
    <row r="170" spans="1:13" ht="16.5" thickBot="1">
      <c r="A170" s="88"/>
      <c r="B170" s="89"/>
      <c r="C170" s="90"/>
      <c r="D170" s="62"/>
      <c r="E170" s="63"/>
      <c r="F170" s="63"/>
      <c r="G170" s="63"/>
      <c r="H170" s="63"/>
      <c r="I170" s="63"/>
      <c r="J170" s="63"/>
      <c r="K170" s="63"/>
      <c r="L170" s="63"/>
      <c r="M170" s="84"/>
    </row>
    <row r="171" spans="1:13" ht="24.75" thickBot="1">
      <c r="A171" s="91" t="s">
        <v>0</v>
      </c>
      <c r="B171" s="91" t="s">
        <v>1</v>
      </c>
      <c r="C171" s="91" t="s">
        <v>2</v>
      </c>
      <c r="D171" s="91" t="s">
        <v>3</v>
      </c>
      <c r="E171" s="91" t="s">
        <v>4</v>
      </c>
      <c r="F171" s="91" t="s">
        <v>5</v>
      </c>
      <c r="G171" s="91" t="s">
        <v>6</v>
      </c>
      <c r="H171" s="91" t="s">
        <v>7</v>
      </c>
      <c r="I171" s="91" t="s">
        <v>8</v>
      </c>
      <c r="J171" s="91" t="s">
        <v>14</v>
      </c>
      <c r="K171" s="91" t="s">
        <v>15</v>
      </c>
      <c r="L171" s="91" t="s">
        <v>9</v>
      </c>
      <c r="M171" s="105" t="s">
        <v>10</v>
      </c>
    </row>
    <row r="172" spans="1:13" ht="237" customHeight="1">
      <c r="A172" s="39">
        <f>IF(D172=0,"",1+MAX(A$7:A163))</f>
        <v>101</v>
      </c>
      <c r="B172" s="18"/>
      <c r="C172" s="36" t="s">
        <v>102</v>
      </c>
      <c r="D172" s="28">
        <v>42</v>
      </c>
      <c r="E172" s="29">
        <v>0</v>
      </c>
      <c r="F172" s="4">
        <f t="shared" ref="F172:F173" si="100">D172*(1+E172)</f>
        <v>42</v>
      </c>
      <c r="G172" s="27" t="s">
        <v>17</v>
      </c>
      <c r="H172" s="35">
        <v>494.2</v>
      </c>
      <c r="I172" s="35">
        <v>119.78</v>
      </c>
      <c r="J172" s="5">
        <f t="shared" ref="J172:J173" si="101">F172*H172</f>
        <v>20756.399999999998</v>
      </c>
      <c r="K172" s="5">
        <f t="shared" ref="K172:K173" si="102">F172*I172</f>
        <v>5030.76</v>
      </c>
      <c r="L172" s="6">
        <f t="shared" ref="L172:L173" si="103">J172+K172</f>
        <v>25787.159999999996</v>
      </c>
      <c r="M172" s="93"/>
    </row>
    <row r="173" spans="1:13" ht="237" customHeight="1">
      <c r="A173" s="39">
        <f>IF(D173=0,"",1+MAX(A$7:A172))</f>
        <v>102</v>
      </c>
      <c r="B173" s="18"/>
      <c r="C173" s="36" t="s">
        <v>103</v>
      </c>
      <c r="D173" s="28">
        <v>33</v>
      </c>
      <c r="E173" s="29">
        <v>0</v>
      </c>
      <c r="F173" s="4">
        <f t="shared" si="100"/>
        <v>33</v>
      </c>
      <c r="G173" s="27" t="s">
        <v>17</v>
      </c>
      <c r="H173" s="35">
        <v>937.28</v>
      </c>
      <c r="I173" s="35">
        <v>194.31</v>
      </c>
      <c r="J173" s="5">
        <f t="shared" si="101"/>
        <v>30930.239999999998</v>
      </c>
      <c r="K173" s="5">
        <f t="shared" si="102"/>
        <v>6412.2300000000005</v>
      </c>
      <c r="L173" s="6">
        <f t="shared" si="103"/>
        <v>37342.47</v>
      </c>
      <c r="M173" s="93"/>
    </row>
    <row r="174" spans="1:13" ht="34.5" customHeight="1">
      <c r="A174" s="43" t="str">
        <f>IF(D174="","", COUNTA($D$10:D174))</f>
        <v/>
      </c>
      <c r="B174" s="18"/>
      <c r="C174" s="26"/>
      <c r="D174" s="28"/>
      <c r="E174" s="29"/>
      <c r="F174" s="4"/>
      <c r="G174" s="30"/>
      <c r="H174" s="33"/>
      <c r="I174" s="33"/>
      <c r="J174" s="5"/>
      <c r="K174" s="5"/>
      <c r="L174" s="6"/>
      <c r="M174" s="94"/>
    </row>
    <row r="175" spans="1:13" ht="34.5" customHeight="1">
      <c r="A175" s="43" t="str">
        <f>IF(D175="","", COUNTA($D$10:D175))</f>
        <v/>
      </c>
      <c r="B175" s="7"/>
      <c r="C175" s="23" t="s">
        <v>20</v>
      </c>
      <c r="D175" s="8"/>
      <c r="E175" s="8"/>
      <c r="F175" s="9"/>
      <c r="G175" s="8"/>
      <c r="H175" s="34"/>
      <c r="I175" s="34"/>
      <c r="J175" s="10"/>
      <c r="K175" s="10"/>
      <c r="L175" s="11"/>
      <c r="M175" s="24">
        <f>SUM(L20:L175)</f>
        <v>540022.06325000036</v>
      </c>
    </row>
    <row r="176" spans="1:13" ht="34.5" customHeight="1">
      <c r="A176" s="45"/>
      <c r="B176" s="12"/>
      <c r="C176" s="13"/>
      <c r="D176" s="14"/>
      <c r="E176" s="14"/>
      <c r="F176" s="15"/>
      <c r="G176" s="14"/>
      <c r="H176" s="34"/>
      <c r="I176" s="34"/>
      <c r="J176" s="16"/>
      <c r="K176" s="16"/>
      <c r="L176" s="17"/>
      <c r="M176" s="25"/>
    </row>
    <row r="177" spans="1:13" ht="34.5" customHeight="1">
      <c r="A177" s="41"/>
      <c r="B177" s="19"/>
      <c r="C177" s="20"/>
      <c r="D177" s="21"/>
      <c r="E177" s="21"/>
      <c r="F177" s="21"/>
      <c r="G177" s="21"/>
      <c r="H177" s="22"/>
      <c r="I177" s="120"/>
      <c r="J177" s="120"/>
      <c r="K177" s="120"/>
      <c r="L177" s="120"/>
      <c r="M177" s="121"/>
    </row>
    <row r="178" spans="1:13" ht="34.5" customHeight="1">
      <c r="A178" s="130" t="s">
        <v>11</v>
      </c>
      <c r="B178" s="131"/>
      <c r="C178" s="131"/>
      <c r="D178" s="131"/>
      <c r="E178" s="131"/>
      <c r="F178" s="131"/>
      <c r="G178" s="132"/>
      <c r="H178" s="133"/>
      <c r="I178" s="133"/>
      <c r="J178" s="134"/>
      <c r="K178" s="134"/>
      <c r="L178" s="135">
        <f>SUM(L9:L177)</f>
        <v>670122.06324999896</v>
      </c>
      <c r="M178" s="136">
        <f>SUM(M9:M177)</f>
        <v>670122.06325000036</v>
      </c>
    </row>
    <row r="179" spans="1:13" ht="34.5" customHeight="1">
      <c r="A179" s="130" t="s">
        <v>12</v>
      </c>
      <c r="B179" s="131"/>
      <c r="C179" s="131"/>
      <c r="D179" s="131"/>
      <c r="E179" s="131"/>
      <c r="F179" s="131"/>
      <c r="G179" s="132"/>
      <c r="H179" s="137">
        <v>0.3</v>
      </c>
      <c r="I179" s="133"/>
      <c r="J179" s="134"/>
      <c r="K179" s="134"/>
      <c r="L179" s="138">
        <f>H179*L178</f>
        <v>201036.61897499967</v>
      </c>
      <c r="M179" s="136">
        <f>H179*M178</f>
        <v>201036.61897500011</v>
      </c>
    </row>
    <row r="180" spans="1:13" ht="34.5" customHeight="1">
      <c r="A180" s="130" t="s">
        <v>13</v>
      </c>
      <c r="B180" s="131"/>
      <c r="C180" s="131"/>
      <c r="D180" s="131"/>
      <c r="E180" s="131"/>
      <c r="F180" s="131"/>
      <c r="G180" s="132"/>
      <c r="H180" s="133"/>
      <c r="I180" s="133"/>
      <c r="J180" s="134"/>
      <c r="K180" s="134"/>
      <c r="L180" s="135">
        <f>SUM(L178:L179)</f>
        <v>871158.6822249986</v>
      </c>
      <c r="M180" s="136">
        <f>SUM(M178:M179)</f>
        <v>871158.68222500046</v>
      </c>
    </row>
    <row r="181" spans="1:13" ht="34.5" customHeight="1">
      <c r="A181" s="125"/>
      <c r="B181" s="126"/>
      <c r="C181" s="126"/>
      <c r="D181" s="126"/>
      <c r="E181" s="126"/>
      <c r="F181" s="126"/>
      <c r="G181" s="126"/>
      <c r="H181" s="126"/>
      <c r="I181" s="126"/>
      <c r="J181" s="126"/>
      <c r="K181" s="126"/>
      <c r="L181" s="126"/>
      <c r="M181" s="127"/>
    </row>
    <row r="182" spans="1:13" ht="34.5" customHeight="1">
      <c r="A182" s="117" t="s">
        <v>145</v>
      </c>
      <c r="B182" s="118"/>
      <c r="C182" s="118"/>
      <c r="D182" s="118"/>
      <c r="E182" s="118"/>
      <c r="F182" s="118"/>
      <c r="G182" s="118"/>
      <c r="H182" s="118"/>
      <c r="I182" s="118"/>
      <c r="J182" s="118"/>
      <c r="K182" s="118"/>
      <c r="L182" s="118"/>
      <c r="M182" s="119"/>
    </row>
  </sheetData>
  <mergeCells count="7">
    <mergeCell ref="A182:M182"/>
    <mergeCell ref="I177:M177"/>
    <mergeCell ref="M10:M16"/>
    <mergeCell ref="A181:M181"/>
    <mergeCell ref="A178:G178"/>
    <mergeCell ref="A179:G179"/>
    <mergeCell ref="A180:G180"/>
  </mergeCells>
  <pageMargins left="0.7" right="0.7" top="0.75" bottom="0.75" header="0.3" footer="0.3"/>
  <pageSetup scale="55" fitToHeight="0" orientation="landscape" r:id="rId1"/>
  <headerFooter>
    <oddHeader>&amp;C
&amp;G</oddHeader>
  </headerFooter>
  <rowBreaks count="3" manualBreakCount="3">
    <brk id="36" max="12" man="1"/>
    <brk id="51" max="12" man="1"/>
    <brk id="163" max="12" man="1"/>
  </row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01A4011-3945-4858-8492-F20E0BB1FDD8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TAKEOFF BREAKDOWN</vt:lpstr>
      <vt:lpstr>'TAKEOFF BREAKDOWN'!Print_Area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Fahad Imtiaz</dc:creator>
  <cp:lastModifiedBy>Anna David</cp:lastModifiedBy>
  <cp:lastPrinted>2026-05-08T17:31:57Z</cp:lastPrinted>
  <dcterms:created xsi:type="dcterms:W3CDTF">2023-05-01T23:24:25Z</dcterms:created>
  <dcterms:modified xsi:type="dcterms:W3CDTF">2026-05-08T17:32:01Z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{701A4011-3945-4858-8492-F20E0BB1FDD8}</vt:lpwstr>
  </property>
</Properties>
</file>