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Swimming Pool)/"/>
    </mc:Choice>
  </mc:AlternateContent>
  <xr:revisionPtr revIDLastSave="25" documentId="13_ncr:1_{09633F63-17A0-43A8-ABC7-6916C0A413C1}" xr6:coauthVersionLast="47" xr6:coauthVersionMax="47" xr10:uidLastSave="{F18AB59F-1CD3-4959-84B0-6114A961B42B}"/>
  <bookViews>
    <workbookView xWindow="20370" yWindow="-120" windowWidth="29040" windowHeight="15840" xr2:uid="{00000000-000D-0000-FFFF-FFFF00000000}"/>
  </bookViews>
  <sheets>
    <sheet name="PRICE BREAKDOWN" sheetId="3" r:id="rId1"/>
  </sheets>
  <definedNames>
    <definedName name="_xlnm._FilterDatabase" localSheetId="0" hidden="1">'PRICE BREAKDOWN'!$C$1:$M$150</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02" i="3" l="1"/>
  <c r="M54" i="3"/>
  <c r="M5" i="3"/>
  <c r="A140" i="3"/>
  <c r="A139" i="3"/>
  <c r="F138" i="3"/>
  <c r="N138" i="3" s="1"/>
  <c r="O138" i="3" s="1"/>
  <c r="F137" i="3"/>
  <c r="I137" i="3" s="1"/>
  <c r="F136" i="3"/>
  <c r="I136" i="3" s="1"/>
  <c r="F135" i="3"/>
  <c r="N135" i="3" s="1"/>
  <c r="O135" i="3" s="1"/>
  <c r="F134" i="3"/>
  <c r="F133" i="3"/>
  <c r="I133" i="3" s="1"/>
  <c r="F132" i="3"/>
  <c r="N132" i="3" s="1"/>
  <c r="O132" i="3" s="1"/>
  <c r="F131" i="3"/>
  <c r="N131" i="3" s="1"/>
  <c r="O131" i="3" s="1"/>
  <c r="F130" i="3"/>
  <c r="A129" i="3"/>
  <c r="A128" i="3"/>
  <c r="A127" i="3"/>
  <c r="F126" i="3"/>
  <c r="F125" i="3"/>
  <c r="I125" i="3" s="1"/>
  <c r="A124" i="3"/>
  <c r="F123" i="3"/>
  <c r="I123" i="3" s="1"/>
  <c r="A122" i="3"/>
  <c r="F121" i="3"/>
  <c r="I121" i="3" s="1"/>
  <c r="F120" i="3"/>
  <c r="N120" i="3" s="1"/>
  <c r="O120" i="3" s="1"/>
  <c r="F119" i="3"/>
  <c r="N119" i="3" s="1"/>
  <c r="O119" i="3" s="1"/>
  <c r="A118" i="3"/>
  <c r="F117" i="3"/>
  <c r="N117" i="3" s="1"/>
  <c r="O117" i="3" s="1"/>
  <c r="A116" i="3"/>
  <c r="A115" i="3"/>
  <c r="F114" i="3"/>
  <c r="I114" i="3" s="1"/>
  <c r="F113" i="3"/>
  <c r="N113" i="3" s="1"/>
  <c r="O113" i="3" s="1"/>
  <c r="A112" i="3"/>
  <c r="F111" i="3"/>
  <c r="N111" i="3" s="1"/>
  <c r="O111" i="3" s="1"/>
  <c r="F109" i="3"/>
  <c r="F108" i="3"/>
  <c r="I108" i="3" s="1"/>
  <c r="F97" i="3"/>
  <c r="N97" i="3" s="1"/>
  <c r="O97" i="3" s="1"/>
  <c r="F96" i="3"/>
  <c r="N96" i="3" s="1"/>
  <c r="O96" i="3" s="1"/>
  <c r="A95" i="3"/>
  <c r="D94" i="3"/>
  <c r="F93" i="3"/>
  <c r="F92" i="3"/>
  <c r="I92" i="3" s="1"/>
  <c r="A91" i="3"/>
  <c r="F90" i="3"/>
  <c r="I90" i="3" s="1"/>
  <c r="F89" i="3"/>
  <c r="I89" i="3" s="1"/>
  <c r="F88" i="3"/>
  <c r="N88" i="3" s="1"/>
  <c r="O88" i="3" s="1"/>
  <c r="F87" i="3"/>
  <c r="F86" i="3"/>
  <c r="I86" i="3" s="1"/>
  <c r="F85" i="3"/>
  <c r="N85" i="3" s="1"/>
  <c r="O85" i="3" s="1"/>
  <c r="F84" i="3"/>
  <c r="N84" i="3" s="1"/>
  <c r="O84" i="3" s="1"/>
  <c r="F83" i="3"/>
  <c r="A82" i="3"/>
  <c r="N89" i="3" l="1"/>
  <c r="O89" i="3" s="1"/>
  <c r="N114" i="3"/>
  <c r="O114" i="3" s="1"/>
  <c r="P114" i="3" s="1"/>
  <c r="Q114" i="3" s="1"/>
  <c r="N121" i="3"/>
  <c r="O121" i="3" s="1"/>
  <c r="P121" i="3" s="1"/>
  <c r="Q121" i="3" s="1"/>
  <c r="P89" i="3"/>
  <c r="Q89" i="3" s="1"/>
  <c r="N92" i="3"/>
  <c r="O92" i="3" s="1"/>
  <c r="P92" i="3" s="1"/>
  <c r="Q92" i="3" s="1"/>
  <c r="N90" i="3"/>
  <c r="O90" i="3" s="1"/>
  <c r="P90" i="3" s="1"/>
  <c r="Q90" i="3" s="1"/>
  <c r="N136" i="3"/>
  <c r="O136" i="3" s="1"/>
  <c r="P136" i="3" s="1"/>
  <c r="Q136" i="3" s="1"/>
  <c r="I85" i="3"/>
  <c r="P85" i="3" s="1"/>
  <c r="Q85" i="3" s="1"/>
  <c r="N108" i="3"/>
  <c r="O108" i="3" s="1"/>
  <c r="P108" i="3" s="1"/>
  <c r="Q108" i="3" s="1"/>
  <c r="I117" i="3"/>
  <c r="P117" i="3" s="1"/>
  <c r="Q117" i="3" s="1"/>
  <c r="I120" i="3"/>
  <c r="P120" i="3" s="1"/>
  <c r="Q120" i="3" s="1"/>
  <c r="I97" i="3"/>
  <c r="P97" i="3" s="1"/>
  <c r="Q97" i="3" s="1"/>
  <c r="I132" i="3"/>
  <c r="P132" i="3" s="1"/>
  <c r="Q132" i="3" s="1"/>
  <c r="N133" i="3"/>
  <c r="O133" i="3" s="1"/>
  <c r="P133" i="3" s="1"/>
  <c r="Q133" i="3" s="1"/>
  <c r="N123" i="3"/>
  <c r="O123" i="3" s="1"/>
  <c r="P123" i="3" s="1"/>
  <c r="Q123" i="3" s="1"/>
  <c r="N125" i="3"/>
  <c r="O125" i="3" s="1"/>
  <c r="P125" i="3" s="1"/>
  <c r="Q125" i="3" s="1"/>
  <c r="N137" i="3"/>
  <c r="O137" i="3" s="1"/>
  <c r="P137" i="3" s="1"/>
  <c r="Q137" i="3" s="1"/>
  <c r="I96" i="3"/>
  <c r="P96" i="3" s="1"/>
  <c r="Q96" i="3" s="1"/>
  <c r="N109" i="3"/>
  <c r="O109" i="3" s="1"/>
  <c r="I109" i="3"/>
  <c r="I111" i="3"/>
  <c r="P111" i="3" s="1"/>
  <c r="Q111" i="3" s="1"/>
  <c r="I119" i="3"/>
  <c r="P119" i="3" s="1"/>
  <c r="Q119" i="3" s="1"/>
  <c r="N83" i="3"/>
  <c r="O83" i="3" s="1"/>
  <c r="I83" i="3"/>
  <c r="I84" i="3"/>
  <c r="P84" i="3" s="1"/>
  <c r="Q84" i="3" s="1"/>
  <c r="N87" i="3"/>
  <c r="O87" i="3" s="1"/>
  <c r="I87" i="3"/>
  <c r="P87" i="3" s="1"/>
  <c r="Q87" i="3" s="1"/>
  <c r="I88" i="3"/>
  <c r="P88" i="3" s="1"/>
  <c r="Q88" i="3" s="1"/>
  <c r="I113" i="3"/>
  <c r="P113" i="3" s="1"/>
  <c r="Q113" i="3" s="1"/>
  <c r="N130" i="3"/>
  <c r="O130" i="3" s="1"/>
  <c r="I130" i="3"/>
  <c r="I131" i="3"/>
  <c r="P131" i="3" s="1"/>
  <c r="Q131" i="3" s="1"/>
  <c r="N134" i="3"/>
  <c r="O134" i="3" s="1"/>
  <c r="I134" i="3"/>
  <c r="I135" i="3"/>
  <c r="P135" i="3" s="1"/>
  <c r="Q135" i="3" s="1"/>
  <c r="N86" i="3"/>
  <c r="O86" i="3" s="1"/>
  <c r="P86" i="3" s="1"/>
  <c r="Q86" i="3" s="1"/>
  <c r="N93" i="3"/>
  <c r="O93" i="3" s="1"/>
  <c r="I93" i="3"/>
  <c r="F94" i="3"/>
  <c r="N126" i="3"/>
  <c r="O126" i="3" s="1"/>
  <c r="I126" i="3"/>
  <c r="I138" i="3"/>
  <c r="P138" i="3" s="1"/>
  <c r="Q138" i="3" s="1"/>
  <c r="P109" i="3" l="1"/>
  <c r="Q109" i="3" s="1"/>
  <c r="P126" i="3"/>
  <c r="Q126" i="3" s="1"/>
  <c r="P93" i="3"/>
  <c r="Q93" i="3" s="1"/>
  <c r="N94" i="3"/>
  <c r="O94" i="3" s="1"/>
  <c r="O140" i="3" s="1"/>
  <c r="I94" i="3"/>
  <c r="P83" i="3"/>
  <c r="Q83" i="3" s="1"/>
  <c r="P134" i="3"/>
  <c r="Q134" i="3" s="1"/>
  <c r="P130" i="3"/>
  <c r="Q130" i="3" s="1"/>
  <c r="P94" i="3" l="1"/>
  <c r="Q94" i="3" s="1"/>
  <c r="R140" i="3"/>
  <c r="I140" i="3"/>
  <c r="A31" i="3"/>
  <c r="A35" i="3"/>
  <c r="A38" i="3"/>
  <c r="A41" i="3"/>
  <c r="A43" i="3"/>
  <c r="A46" i="3"/>
  <c r="A47" i="3"/>
  <c r="A49" i="3"/>
  <c r="A61" i="3"/>
  <c r="A63" i="3"/>
  <c r="A66" i="3"/>
  <c r="A67" i="3"/>
  <c r="A68" i="3"/>
  <c r="A78" i="3"/>
  <c r="I66" i="3" l="1"/>
  <c r="I67" i="3"/>
  <c r="A22" i="3" l="1"/>
  <c r="F42" i="3"/>
  <c r="N42" i="3" s="1"/>
  <c r="O42" i="3" s="1"/>
  <c r="F40" i="3"/>
  <c r="N40" i="3" s="1"/>
  <c r="O40" i="3" s="1"/>
  <c r="F39" i="3"/>
  <c r="I39" i="3" s="1"/>
  <c r="F37" i="3"/>
  <c r="N37" i="3" s="1"/>
  <c r="O37" i="3" s="1"/>
  <c r="F36" i="3"/>
  <c r="N36" i="3" s="1"/>
  <c r="O36" i="3" s="1"/>
  <c r="D34" i="3"/>
  <c r="F24" i="3"/>
  <c r="I24" i="3" s="1"/>
  <c r="F25" i="3"/>
  <c r="N25" i="3" s="1"/>
  <c r="O25" i="3" s="1"/>
  <c r="F26" i="3"/>
  <c r="N26" i="3" s="1"/>
  <c r="O26" i="3" s="1"/>
  <c r="F27" i="3"/>
  <c r="I27" i="3" s="1"/>
  <c r="F28" i="3"/>
  <c r="I28" i="3" s="1"/>
  <c r="F29" i="3"/>
  <c r="N29" i="3" s="1"/>
  <c r="O29" i="3" s="1"/>
  <c r="F30" i="3"/>
  <c r="N30" i="3" s="1"/>
  <c r="O30" i="3" s="1"/>
  <c r="F32" i="3"/>
  <c r="N32" i="3" s="1"/>
  <c r="O32" i="3" s="1"/>
  <c r="F33" i="3"/>
  <c r="I33" i="3" s="1"/>
  <c r="F23" i="3"/>
  <c r="N23" i="3" s="1"/>
  <c r="O23" i="3" s="1"/>
  <c r="F65" i="3"/>
  <c r="I65" i="3" s="1"/>
  <c r="F64" i="3"/>
  <c r="N64" i="3" s="1"/>
  <c r="O64" i="3" s="1"/>
  <c r="F62" i="3"/>
  <c r="N62" i="3" s="1"/>
  <c r="O62" i="3" s="1"/>
  <c r="F60" i="3"/>
  <c r="I60" i="3" s="1"/>
  <c r="F59" i="3"/>
  <c r="N59" i="3" s="1"/>
  <c r="O59" i="3" s="1"/>
  <c r="F58" i="3"/>
  <c r="N58" i="3" s="1"/>
  <c r="O58" i="3" s="1"/>
  <c r="F48" i="3"/>
  <c r="I48" i="3" s="1"/>
  <c r="F45" i="3"/>
  <c r="N45" i="3" s="1"/>
  <c r="O45" i="3" s="1"/>
  <c r="F44" i="3"/>
  <c r="I44" i="3" s="1"/>
  <c r="F77" i="3"/>
  <c r="N77" i="3" s="1"/>
  <c r="O77" i="3" s="1"/>
  <c r="F76" i="3"/>
  <c r="N76" i="3" s="1"/>
  <c r="O76" i="3" s="1"/>
  <c r="F75" i="3"/>
  <c r="N75" i="3" s="1"/>
  <c r="O75" i="3" s="1"/>
  <c r="F74" i="3"/>
  <c r="N74" i="3" s="1"/>
  <c r="O74" i="3" s="1"/>
  <c r="F73" i="3"/>
  <c r="N73" i="3" s="1"/>
  <c r="O73" i="3" s="1"/>
  <c r="F72" i="3"/>
  <c r="N72" i="3" s="1"/>
  <c r="O72" i="3" s="1"/>
  <c r="F71" i="3"/>
  <c r="I71" i="3" s="1"/>
  <c r="F70" i="3"/>
  <c r="N70" i="3" s="1"/>
  <c r="O70" i="3" s="1"/>
  <c r="F69" i="3"/>
  <c r="N69" i="3" s="1"/>
  <c r="O69" i="3" s="1"/>
  <c r="F9" i="3"/>
  <c r="I9" i="3" s="1"/>
  <c r="F10" i="3"/>
  <c r="N10" i="3" s="1"/>
  <c r="O10" i="3" s="1"/>
  <c r="F11" i="3"/>
  <c r="N11" i="3" s="1"/>
  <c r="O11" i="3" s="1"/>
  <c r="F12" i="3"/>
  <c r="N12" i="3" s="1"/>
  <c r="O12" i="3" s="1"/>
  <c r="F13" i="3"/>
  <c r="N13" i="3" s="1"/>
  <c r="O13" i="3" s="1"/>
  <c r="F14" i="3"/>
  <c r="N14" i="3" s="1"/>
  <c r="O14" i="3" s="1"/>
  <c r="F15" i="3"/>
  <c r="N15" i="3" s="1"/>
  <c r="O15" i="3" s="1"/>
  <c r="F16" i="3"/>
  <c r="N16" i="3" s="1"/>
  <c r="O16" i="3" s="1"/>
  <c r="F17" i="3"/>
  <c r="I17" i="3" s="1"/>
  <c r="F18" i="3"/>
  <c r="N18" i="3" s="1"/>
  <c r="O18" i="3" s="1"/>
  <c r="A10" i="3"/>
  <c r="A19" i="3"/>
  <c r="A79" i="3"/>
  <c r="A11" i="3" l="1"/>
  <c r="I36" i="3"/>
  <c r="P36" i="3" s="1"/>
  <c r="Q36" i="3" s="1"/>
  <c r="N39" i="3"/>
  <c r="O39" i="3" s="1"/>
  <c r="P39" i="3" s="1"/>
  <c r="Q39" i="3" s="1"/>
  <c r="I40" i="3"/>
  <c r="P40" i="3" s="1"/>
  <c r="Q40" i="3" s="1"/>
  <c r="I42" i="3"/>
  <c r="P42" i="3" s="1"/>
  <c r="Q42" i="3" s="1"/>
  <c r="I37" i="3"/>
  <c r="P37" i="3" s="1"/>
  <c r="Q37" i="3" s="1"/>
  <c r="I26" i="3"/>
  <c r="P26" i="3" s="1"/>
  <c r="Q26" i="3" s="1"/>
  <c r="I45" i="3"/>
  <c r="P45" i="3" s="1"/>
  <c r="Q45" i="3" s="1"/>
  <c r="I58" i="3"/>
  <c r="P58" i="3" s="1"/>
  <c r="Q58" i="3" s="1"/>
  <c r="N60" i="3"/>
  <c r="O60" i="3" s="1"/>
  <c r="P60" i="3" s="1"/>
  <c r="Q60" i="3" s="1"/>
  <c r="I59" i="3"/>
  <c r="P59" i="3" s="1"/>
  <c r="Q59" i="3" s="1"/>
  <c r="I62" i="3"/>
  <c r="P62" i="3" s="1"/>
  <c r="Q62" i="3" s="1"/>
  <c r="I64" i="3"/>
  <c r="P64" i="3" s="1"/>
  <c r="Q64" i="3" s="1"/>
  <c r="F34" i="3"/>
  <c r="I69" i="3"/>
  <c r="P69" i="3" s="1"/>
  <c r="N33" i="3"/>
  <c r="O33" i="3" s="1"/>
  <c r="P33" i="3" s="1"/>
  <c r="Q33" i="3" s="1"/>
  <c r="I73" i="3"/>
  <c r="P73" i="3" s="1"/>
  <c r="Q73" i="3" s="1"/>
  <c r="I76" i="3"/>
  <c r="P76" i="3" s="1"/>
  <c r="Q76" i="3" s="1"/>
  <c r="N27" i="3"/>
  <c r="O27" i="3" s="1"/>
  <c r="P27" i="3" s="1"/>
  <c r="Q27" i="3" s="1"/>
  <c r="N28" i="3"/>
  <c r="O28" i="3" s="1"/>
  <c r="P28" i="3" s="1"/>
  <c r="Q28" i="3" s="1"/>
  <c r="I30" i="3"/>
  <c r="P30" i="3" s="1"/>
  <c r="Q30" i="3" s="1"/>
  <c r="N48" i="3"/>
  <c r="O48" i="3" s="1"/>
  <c r="P48" i="3" s="1"/>
  <c r="Q48" i="3" s="1"/>
  <c r="I25" i="3"/>
  <c r="P25" i="3" s="1"/>
  <c r="Q25" i="3" s="1"/>
  <c r="I74" i="3"/>
  <c r="P74" i="3" s="1"/>
  <c r="Q74" i="3" s="1"/>
  <c r="I70" i="3"/>
  <c r="P70" i="3" s="1"/>
  <c r="N65" i="3"/>
  <c r="O65" i="3" s="1"/>
  <c r="P65" i="3" s="1"/>
  <c r="Q65" i="3" s="1"/>
  <c r="I23" i="3"/>
  <c r="I29" i="3"/>
  <c r="P29" i="3" s="1"/>
  <c r="Q29" i="3" s="1"/>
  <c r="I32" i="3"/>
  <c r="P32" i="3" s="1"/>
  <c r="Q32" i="3" s="1"/>
  <c r="N44" i="3"/>
  <c r="O44" i="3" s="1"/>
  <c r="P44" i="3" s="1"/>
  <c r="Q44" i="3" s="1"/>
  <c r="N71" i="3"/>
  <c r="O71" i="3" s="1"/>
  <c r="P71" i="3" s="1"/>
  <c r="Q71" i="3" s="1"/>
  <c r="N24" i="3"/>
  <c r="O24" i="3" s="1"/>
  <c r="P24" i="3" s="1"/>
  <c r="Q24" i="3" s="1"/>
  <c r="I77" i="3"/>
  <c r="P77" i="3" s="1"/>
  <c r="Q77" i="3" s="1"/>
  <c r="I72" i="3"/>
  <c r="P72" i="3" s="1"/>
  <c r="Q72" i="3" s="1"/>
  <c r="I75" i="3"/>
  <c r="P75" i="3" s="1"/>
  <c r="Q75" i="3" s="1"/>
  <c r="I14" i="3"/>
  <c r="P14" i="3" s="1"/>
  <c r="I11" i="3"/>
  <c r="P11" i="3" s="1"/>
  <c r="I16" i="3"/>
  <c r="P16" i="3" s="1"/>
  <c r="I13" i="3"/>
  <c r="P13" i="3" s="1"/>
  <c r="N9" i="3"/>
  <c r="O9" i="3" s="1"/>
  <c r="P9" i="3" s="1"/>
  <c r="N17" i="3"/>
  <c r="O17" i="3" s="1"/>
  <c r="P17" i="3" s="1"/>
  <c r="I10" i="3"/>
  <c r="P10" i="3" s="1"/>
  <c r="I18" i="3"/>
  <c r="P18" i="3" s="1"/>
  <c r="I15" i="3"/>
  <c r="P15" i="3" s="1"/>
  <c r="I12" i="3"/>
  <c r="P12" i="3" s="1"/>
  <c r="A12" i="3" l="1"/>
  <c r="I34" i="3"/>
  <c r="N34" i="3"/>
  <c r="O34" i="3" s="1"/>
  <c r="O79" i="3" s="1"/>
  <c r="P23" i="3"/>
  <c r="Q23" i="3" s="1"/>
  <c r="R19" i="3"/>
  <c r="O19" i="3"/>
  <c r="I19" i="3"/>
  <c r="A13" i="3" l="1"/>
  <c r="P34" i="3"/>
  <c r="Q34" i="3" s="1"/>
  <c r="R79" i="3" s="1"/>
  <c r="R142" i="3" s="1"/>
  <c r="I79" i="3"/>
  <c r="A14" i="3" l="1"/>
  <c r="A15" i="3" s="1"/>
  <c r="A16" i="3" l="1"/>
  <c r="R144" i="3"/>
  <c r="R145" i="3"/>
  <c r="R143" i="3"/>
  <c r="A17" i="3" l="1"/>
  <c r="R146" i="3"/>
  <c r="A18" i="3" l="1"/>
  <c r="A23" i="3" s="1"/>
  <c r="A24" i="3" s="1"/>
  <c r="A25" i="3" s="1"/>
  <c r="A26" i="3" s="1"/>
  <c r="A27" i="3" l="1"/>
  <c r="A28" i="3" l="1"/>
  <c r="A29" i="3" s="1"/>
  <c r="A30" i="3" s="1"/>
  <c r="A32" i="3" s="1"/>
  <c r="A33" i="3" s="1"/>
  <c r="A34" i="3" s="1"/>
  <c r="A36" i="3" s="1"/>
  <c r="A37" i="3" s="1"/>
  <c r="A39" i="3" s="1"/>
  <c r="A40" i="3" s="1"/>
  <c r="A42" i="3" s="1"/>
  <c r="A44" i="3" s="1"/>
  <c r="A45" i="3" s="1"/>
  <c r="A48" i="3" s="1"/>
  <c r="A58" i="3" s="1"/>
  <c r="A59" i="3" s="1"/>
  <c r="A60" i="3" s="1"/>
  <c r="A62" i="3" s="1"/>
  <c r="A64" i="3" s="1"/>
  <c r="A65" i="3" s="1"/>
  <c r="A69" i="3" s="1"/>
  <c r="A70" i="3" s="1"/>
  <c r="A71" i="3" s="1"/>
  <c r="A72" i="3" s="1"/>
  <c r="A73" i="3" s="1"/>
  <c r="A74" i="3" s="1"/>
  <c r="A75" i="3" s="1"/>
  <c r="A76" i="3" s="1"/>
  <c r="A77" i="3" s="1"/>
  <c r="A83" i="3" s="1"/>
  <c r="A84" i="3" s="1"/>
  <c r="A85" i="3" s="1"/>
  <c r="A86" i="3" s="1"/>
  <c r="A87" i="3" s="1"/>
  <c r="A88" i="3" s="1"/>
  <c r="A89" i="3" s="1"/>
  <c r="A90" i="3" s="1"/>
  <c r="A92" i="3" s="1"/>
  <c r="A93" i="3" s="1"/>
  <c r="A94" i="3" s="1"/>
  <c r="A96" i="3" s="1"/>
  <c r="A97" i="3" s="1"/>
  <c r="A108" i="3" s="1"/>
  <c r="A109" i="3" s="1"/>
  <c r="A111" i="3" s="1"/>
  <c r="A113" i="3" s="1"/>
  <c r="A114" i="3" s="1"/>
  <c r="A117" i="3" s="1"/>
  <c r="A119" i="3" s="1"/>
  <c r="A120" i="3" s="1"/>
  <c r="A121" i="3" s="1"/>
  <c r="A123" i="3" s="1"/>
  <c r="A125" i="3" s="1"/>
  <c r="A126" i="3" s="1"/>
  <c r="A130" i="3" s="1"/>
  <c r="A131" i="3" s="1"/>
  <c r="A132" i="3" s="1"/>
  <c r="A133" i="3" s="1"/>
  <c r="A134" i="3" s="1"/>
  <c r="A135" i="3" s="1"/>
  <c r="A136" i="3" s="1"/>
  <c r="A137" i="3" s="1"/>
  <c r="A138" i="3" s="1"/>
</calcChain>
</file>

<file path=xl/sharedStrings.xml><?xml version="1.0" encoding="utf-8"?>
<sst xmlns="http://schemas.openxmlformats.org/spreadsheetml/2006/main" count="369" uniqueCount="97">
  <si>
    <t xml:space="preserve">   Date:</t>
  </si>
  <si>
    <t>DESCRIPTION</t>
  </si>
  <si>
    <t>TOTAL MAT COST</t>
  </si>
  <si>
    <t>TOTAL LABOR COST</t>
  </si>
  <si>
    <t>TOTAL COST</t>
  </si>
  <si>
    <t>2. This sheet is your property and we encourage you to fine tune the wastage and pricing values to your preference.</t>
  </si>
  <si>
    <t>E-MAIL ADDRESS:</t>
  </si>
  <si>
    <t>PHONE NUMBER:</t>
  </si>
  <si>
    <t>ITEM #</t>
  </si>
  <si>
    <t>QUANTITY</t>
  </si>
  <si>
    <t>WASTAGE</t>
  </si>
  <si>
    <t>QTY W/WASTAGE</t>
  </si>
  <si>
    <t>UNIT</t>
  </si>
  <si>
    <t>UNIT COST</t>
  </si>
  <si>
    <t>TRADE  COST</t>
  </si>
  <si>
    <t>GENERAL REQUIREMENTS</t>
  </si>
  <si>
    <t>LS</t>
  </si>
  <si>
    <t>Bonds</t>
  </si>
  <si>
    <t>Subtotal (General Requirements)</t>
  </si>
  <si>
    <t>SUBTOTAL</t>
  </si>
  <si>
    <t>TOTAL BASE BID</t>
  </si>
  <si>
    <t>Note:</t>
  </si>
  <si>
    <t>MAT COST</t>
  </si>
  <si>
    <t>LABOR COST</t>
  </si>
  <si>
    <t>Project Manager</t>
  </si>
  <si>
    <t>Field Superintendent</t>
  </si>
  <si>
    <t>Permitting</t>
  </si>
  <si>
    <t>Mobilization Cost</t>
  </si>
  <si>
    <t>Temp Fencing, Toilets, Utilities</t>
  </si>
  <si>
    <t>Jobsite Signage, Trailer, Security</t>
  </si>
  <si>
    <t>Dumpsters, Tools</t>
  </si>
  <si>
    <t>Clean-up</t>
  </si>
  <si>
    <t>Procore, Web Cameras</t>
  </si>
  <si>
    <t>TOTAL MAT COST:</t>
  </si>
  <si>
    <t>PER HOUR LABOR WAGE</t>
  </si>
  <si>
    <t>LABOR FACTOR</t>
  </si>
  <si>
    <t>TOTAL LABOR HOURS</t>
  </si>
  <si>
    <t>3. Feel free to contact us for any queries or suggestions.</t>
  </si>
  <si>
    <t>TYPE OF LABOR</t>
  </si>
  <si>
    <t>NO. OF LABORS</t>
  </si>
  <si>
    <t>CARP</t>
  </si>
  <si>
    <t>OVERHEADS &amp; PROFITS</t>
  </si>
  <si>
    <t>INSURANCES</t>
  </si>
  <si>
    <t>CONTIGENCY</t>
  </si>
  <si>
    <t>1. This estimate is based on real market prices that are regularly updated by our team persons through market surveys and online resources, we still encourage our clients to put their own.</t>
  </si>
  <si>
    <t>WEBSITE:</t>
  </si>
  <si>
    <t>www.msbestimating.com</t>
  </si>
  <si>
    <t>estimate@msbestimating.com</t>
  </si>
  <si>
    <t>DWG REF./
CSI SEC.</t>
  </si>
  <si>
    <t>DIV. 01</t>
  </si>
  <si>
    <t>Concrete</t>
  </si>
  <si>
    <t>ADDRESS: 68-1061 Ke Kailani Drive, Kamuela, HI 96743</t>
  </si>
  <si>
    <t>EA</t>
  </si>
  <si>
    <t>C: Pentair CCp 320 Cartridge Filter</t>
  </si>
  <si>
    <t>D: Pentair Master Temp 300Propane Heater</t>
  </si>
  <si>
    <t>E: Intellibrite 5G White Led Pool Light</t>
  </si>
  <si>
    <t>F: Intellibrite 5G White Led SPA Light</t>
  </si>
  <si>
    <t>G: Pentair Intelliflo VSF Pump</t>
  </si>
  <si>
    <t>Pentair Intelliflo VSF Pump</t>
  </si>
  <si>
    <t>J: Pentair CCP 100 Pentagram Cartridge Filler</t>
  </si>
  <si>
    <t xml:space="preserve">6" Ceramic Tile  </t>
  </si>
  <si>
    <t>14" Wide X 4" H Concrete Coping W/ 6-6-10 W.W.M</t>
  </si>
  <si>
    <t xml:space="preserve">SPA Concrete Wall (Area=7.99 SF) W/ #4@ 12" O.C. Vert. And Horiz. E.F.And 2-#4 Cont. </t>
  </si>
  <si>
    <t>6"  Ceramic Tile</t>
  </si>
  <si>
    <t>8" Wide Concrete Wall  @ Height 2'-8" W/ #4@12" O.C.Vert. And Horz. And 2 Cont. 2-#4</t>
  </si>
  <si>
    <t>1" Wide Concrete Wall  @ Height 6'-6" W/ #4@ 12" O.C. Vert. And Horiz. E.F.And 2-#4 Cont.</t>
  </si>
  <si>
    <t>1" Wide Concrete Wall  @ Height 1'-4"   W/ #4@12" O.C.Vert. And Horz. And 2 Cont. 2-#4</t>
  </si>
  <si>
    <t>AND 14" Wide X 4" H Concrete Coping W/ 6-6-10 W.W.M.</t>
  </si>
  <si>
    <t xml:space="preserve">1' -0" Wide Concrete Wall  @ Height 1'-6"  W/ #4@12" O.C.Vert. And Horz. And 2 Cont. 2-#4   </t>
  </si>
  <si>
    <t>14" Wide X 4" H Concrete Coping W/ 6-6-610 W.W.M</t>
  </si>
  <si>
    <t>1' -0" Wide Concrete Wall  @ Height 5'-2"   W/ #4@12" O.C.Vert. And Horz. And 2 Cont. 2-#4</t>
  </si>
  <si>
    <t>1' -0" Wide Concrete Wall  @ Height 4'-9"    W/ #4@12" O.C.Vert. And Horz. And 2 Cont. 2-#4   AND</t>
  </si>
  <si>
    <t>14" Wide X 4" H Concrete Coping W/ 6-6-10-W.W.M</t>
  </si>
  <si>
    <t>Rebar</t>
  </si>
  <si>
    <t>CY</t>
  </si>
  <si>
    <t>SPA Concrete Wall (Area=8 SF)  W/ #4@ 12" O.C. Vert. And Horiz. E.F.And 2-#4 Cont. AND #4@12" Vert. Bar Length Is 5.75'</t>
  </si>
  <si>
    <t xml:space="preserve">Pool Equipment </t>
  </si>
  <si>
    <t>A: Pentair PSL4 Ez Touch Control Center</t>
  </si>
  <si>
    <t>B: Pentair  Ez Touch In-Door Control Center</t>
  </si>
  <si>
    <t>PS1: Pool Step Area = 9.14' W/ 5' Long W/ #4@ 12" O.C. Vert. And Horiz. And 2-#4 Cont. Verti bar Length is 5.67'</t>
  </si>
  <si>
    <t>Crew</t>
  </si>
  <si>
    <t>Installer</t>
  </si>
  <si>
    <t>Floor Tile</t>
  </si>
  <si>
    <t>6"Ceramic Tile</t>
  </si>
  <si>
    <t>Concrete Coping W/6-6-10 W.W.M</t>
  </si>
  <si>
    <t>Tile Coping Yellow Color</t>
  </si>
  <si>
    <t>SF</t>
  </si>
  <si>
    <t>LF</t>
  </si>
  <si>
    <t>Tiles</t>
  </si>
  <si>
    <t>Pool Plaster</t>
  </si>
  <si>
    <t>SCOPE: Swimming Pool</t>
  </si>
  <si>
    <t>PROJECT ID: One Ocean Golf Estate 09 &amp; 13</t>
  </si>
  <si>
    <t>Pool 09</t>
  </si>
  <si>
    <t>Pool 13</t>
  </si>
  <si>
    <t>TON</t>
  </si>
  <si>
    <t>Subtotal (POOL 09)</t>
  </si>
  <si>
    <t>Subtotal (POOL 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</si>
</sst>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164" formatCode="mm/dd/yy;@"/>
    <numFmt numFmtId="165" formatCode="0.0%"/>
    <numFmt numFmtId="166" formatCode="&quot;$&quot;#,##0"/>
    <numFmt numFmtId="167" formatCode="&quot;$&quot;#,##0.00"/>
    <numFmt numFmtId="168" formatCode="0.000"/>
    <numFmt numFmtId="169" formatCode="0.0"/>
  </numFmts>
  <fonts count="26">
    <font>
      <sz val="11"/>
      <color theme="1"/>
      <name val="Calibri"/>
      <family val="2"/>
      <scheme val="minor"/>
    </font>
    <font>
      <sz val="12"/>
      <name val="Arial"/>
      <family val="2"/>
    </font>
    <font>
      <b/>
      <sz val="12"/>
      <name val="Arial"/>
      <family val="2"/>
    </font>
    <font>
      <sz val="12"/>
      <name val="Calibri"/>
      <family val="2"/>
      <scheme val="minor"/>
    </font>
    <font>
      <b/>
      <sz val="12"/>
      <color theme="1"/>
      <name val="Calibri"/>
      <family val="2"/>
      <scheme val="minor"/>
    </font>
    <font>
      <b/>
      <sz val="12"/>
      <name val="Calibri"/>
      <family val="2"/>
      <scheme val="minor"/>
    </font>
    <font>
      <sz val="12"/>
      <color theme="1"/>
      <name val="Calibri"/>
      <family val="2"/>
      <scheme val="minor"/>
    </font>
    <font>
      <u/>
      <sz val="12"/>
      <color theme="1"/>
      <name val="Calibri"/>
      <family val="2"/>
      <scheme val="minor"/>
    </font>
    <font>
      <b/>
      <u/>
      <sz val="12"/>
      <color theme="1"/>
      <name val="Calibri"/>
      <family val="2"/>
      <scheme val="minor"/>
    </font>
    <font>
      <sz val="12"/>
      <name val="Adobe Gothic Std B"/>
      <family val="2"/>
      <charset val="128"/>
    </font>
    <font>
      <sz val="12"/>
      <color theme="1"/>
      <name val="Adobe Gothic Std B"/>
      <family val="2"/>
      <charset val="128"/>
    </font>
    <font>
      <u/>
      <sz val="12"/>
      <color theme="1"/>
      <name val="Adobe Gothic Std B"/>
      <family val="2"/>
      <charset val="128"/>
    </font>
    <font>
      <b/>
      <sz val="12"/>
      <color rgb="FF0000B3"/>
      <name val="Adobe Gothic Std B"/>
      <family val="2"/>
      <charset val="128"/>
    </font>
    <font>
      <b/>
      <sz val="12"/>
      <name val="Adobe Gothic Std B"/>
      <family val="2"/>
      <charset val="128"/>
    </font>
    <font>
      <b/>
      <sz val="12"/>
      <color theme="1"/>
      <name val="Adobe Heiti Std R"/>
      <family val="2"/>
      <charset val="128"/>
    </font>
    <font>
      <b/>
      <sz val="12"/>
      <color theme="1"/>
      <name val="Adobe Gothic Std B"/>
      <family val="2"/>
      <charset val="128"/>
    </font>
    <font>
      <b/>
      <sz val="12"/>
      <color theme="0"/>
      <name val="Calibri"/>
      <family val="2"/>
      <scheme val="minor"/>
    </font>
    <font>
      <sz val="12"/>
      <color theme="0"/>
      <name val="Calibri"/>
      <family val="2"/>
      <scheme val="minor"/>
    </font>
    <font>
      <sz val="12"/>
      <color rgb="FF0000B3"/>
      <name val="Calibri"/>
      <family val="2"/>
      <scheme val="minor"/>
    </font>
    <font>
      <sz val="12"/>
      <color rgb="FF0000B3"/>
      <name val="Adobe Gothic Std B"/>
      <family val="2"/>
      <charset val="128"/>
    </font>
    <font>
      <b/>
      <sz val="10"/>
      <color theme="1"/>
      <name val="Adobe Gothic Std B"/>
      <family val="2"/>
      <charset val="128"/>
    </font>
    <font>
      <sz val="10"/>
      <color theme="1" tint="4.9989318521683403E-2"/>
      <name val="Calibri"/>
      <family val="1"/>
      <scheme val="minor"/>
    </font>
    <font>
      <b/>
      <sz val="12"/>
      <color rgb="FF0000CC"/>
      <name val="Calibri"/>
      <family val="2"/>
      <scheme val="minor"/>
    </font>
    <font>
      <u/>
      <sz val="11"/>
      <color theme="10"/>
      <name val="Calibri"/>
      <family val="2"/>
      <scheme val="minor"/>
    </font>
    <font>
      <b/>
      <u/>
      <sz val="12"/>
      <color rgb="FFFF0000"/>
      <name val="Calibri"/>
      <family val="2"/>
      <scheme val="minor"/>
    </font>
    <font>
      <sz val="11"/>
      <color rgb="FF000000"/>
      <name val="Calibri"/>
      <family val="2"/>
    </font>
  </fonts>
  <fills count="10">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rgb="FFFF0000"/>
        <bgColor indexed="64"/>
      </patternFill>
    </fill>
    <fill>
      <patternFill patternType="solid">
        <fgColor rgb="FF92D050"/>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diagonal/>
    </border>
    <border>
      <left style="thin">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s>
  <cellStyleXfs count="5">
    <xf numFmtId="0" fontId="0" fillId="0" borderId="0"/>
    <xf numFmtId="0" fontId="21" fillId="0" borderId="0">
      <alignment vertical="center"/>
    </xf>
    <xf numFmtId="0" fontId="23" fillId="0" borderId="0" applyNumberFormat="0" applyFill="0" applyBorder="0" applyAlignment="0" applyProtection="0"/>
    <xf numFmtId="9" fontId="25" fillId="0" borderId="0" applyFont="0" applyFill="0" applyBorder="0" applyAlignment="0" applyProtection="0"/>
    <xf numFmtId="44" fontId="25" fillId="0" borderId="0" applyFont="0" applyFill="0" applyBorder="0" applyAlignment="0" applyProtection="0"/>
  </cellStyleXfs>
  <cellXfs count="199">
    <xf numFmtId="0" fontId="0" fillId="0" borderId="0" xfId="0"/>
    <xf numFmtId="0" fontId="4" fillId="2" borderId="4" xfId="0" applyFont="1" applyFill="1" applyBorder="1" applyAlignment="1">
      <alignment horizontal="left" vertical="center"/>
    </xf>
    <xf numFmtId="0" fontId="5" fillId="2" borderId="0" xfId="0" applyFont="1" applyFill="1" applyAlignment="1">
      <alignment horizontal="center" vertical="center"/>
    </xf>
    <xf numFmtId="0" fontId="3" fillId="2" borderId="0" xfId="0" applyFont="1" applyFill="1" applyAlignment="1">
      <alignment horizontal="center" vertical="center"/>
    </xf>
    <xf numFmtId="0" fontId="5" fillId="2" borderId="0" xfId="0" applyFont="1" applyFill="1" applyAlignment="1">
      <alignment horizontal="right" vertical="center"/>
    </xf>
    <xf numFmtId="0" fontId="1" fillId="2" borderId="4" xfId="0" applyFont="1" applyFill="1" applyBorder="1" applyAlignment="1">
      <alignment horizontal="centerContinuous" vertical="center"/>
    </xf>
    <xf numFmtId="0" fontId="2" fillId="2" borderId="0" xfId="0" applyFont="1" applyFill="1" applyAlignment="1">
      <alignment horizontal="center" vertical="center"/>
    </xf>
    <xf numFmtId="0" fontId="6" fillId="2" borderId="0" xfId="0" applyFont="1" applyFill="1" applyAlignment="1">
      <alignment vertical="center"/>
    </xf>
    <xf numFmtId="0" fontId="5" fillId="2" borderId="4" xfId="0" applyFont="1" applyFill="1" applyBorder="1" applyAlignment="1">
      <alignment horizontal="left" vertical="center"/>
    </xf>
    <xf numFmtId="0" fontId="1" fillId="2" borderId="0" xfId="0" applyFont="1" applyFill="1" applyAlignment="1">
      <alignment horizontal="center" vertical="center" wrapText="1"/>
    </xf>
    <xf numFmtId="0" fontId="6" fillId="0" borderId="0" xfId="0" applyFont="1" applyAlignment="1">
      <alignment vertical="center"/>
    </xf>
    <xf numFmtId="0" fontId="6" fillId="0" borderId="16" xfId="0" applyFont="1" applyBorder="1" applyAlignment="1">
      <alignment horizontal="center" vertical="center" wrapText="1"/>
    </xf>
    <xf numFmtId="164" fontId="5" fillId="2" borderId="0" xfId="0" applyNumberFormat="1" applyFont="1" applyFill="1" applyAlignment="1">
      <alignment horizontal="left" vertical="center"/>
    </xf>
    <xf numFmtId="0" fontId="9" fillId="2" borderId="0" xfId="0" applyFont="1" applyFill="1" applyAlignment="1">
      <alignment horizontal="center" vertical="center"/>
    </xf>
    <xf numFmtId="0" fontId="9" fillId="2" borderId="0" xfId="0" applyFont="1" applyFill="1" applyAlignment="1">
      <alignment horizontal="center" vertical="center" wrapText="1"/>
    </xf>
    <xf numFmtId="0" fontId="12" fillId="2" borderId="0" xfId="0" applyFont="1" applyFill="1" applyAlignment="1">
      <alignment horizontal="right" vertical="center"/>
    </xf>
    <xf numFmtId="0" fontId="13" fillId="2" borderId="0" xfId="0" applyFont="1" applyFill="1" applyAlignment="1">
      <alignment horizontal="right" vertical="center"/>
    </xf>
    <xf numFmtId="0" fontId="6" fillId="0" borderId="0" xfId="0" applyFont="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7" borderId="7" xfId="0" applyFont="1" applyFill="1" applyBorder="1" applyAlignment="1">
      <alignment horizontal="center" vertical="center"/>
    </xf>
    <xf numFmtId="0" fontId="8" fillId="7" borderId="7" xfId="0" applyFont="1" applyFill="1" applyBorder="1" applyAlignment="1">
      <alignment horizontal="center" vertical="center"/>
    </xf>
    <xf numFmtId="166" fontId="11" fillId="0" borderId="7" xfId="0" applyNumberFormat="1" applyFont="1" applyBorder="1" applyAlignment="1">
      <alignment horizontal="center" vertical="center"/>
    </xf>
    <xf numFmtId="166" fontId="10" fillId="0" borderId="7" xfId="0" applyNumberFormat="1" applyFont="1" applyBorder="1" applyAlignment="1">
      <alignment horizontal="center" vertical="center"/>
    </xf>
    <xf numFmtId="166" fontId="10" fillId="0" borderId="8" xfId="0" applyNumberFormat="1" applyFont="1" applyBorder="1" applyAlignment="1">
      <alignment horizontal="center" vertical="center"/>
    </xf>
    <xf numFmtId="0" fontId="4" fillId="3" borderId="1" xfId="0" applyFont="1" applyFill="1" applyBorder="1" applyAlignment="1">
      <alignment vertical="center"/>
    </xf>
    <xf numFmtId="167" fontId="4" fillId="3" borderId="2" xfId="0" applyNumberFormat="1" applyFont="1" applyFill="1" applyBorder="1" applyAlignment="1">
      <alignment vertical="center"/>
    </xf>
    <xf numFmtId="167" fontId="4" fillId="3" borderId="2" xfId="0" applyNumberFormat="1" applyFont="1" applyFill="1" applyBorder="1" applyAlignment="1">
      <alignment horizontal="center" vertical="center"/>
    </xf>
    <xf numFmtId="167" fontId="15" fillId="3" borderId="2" xfId="0" applyNumberFormat="1" applyFont="1" applyFill="1" applyBorder="1" applyAlignment="1">
      <alignment horizontal="center" vertical="center"/>
    </xf>
    <xf numFmtId="167" fontId="15" fillId="3" borderId="2" xfId="0" applyNumberFormat="1" applyFont="1" applyFill="1" applyBorder="1" applyAlignment="1">
      <alignment vertical="center"/>
    </xf>
    <xf numFmtId="167" fontId="4" fillId="3" borderId="3" xfId="0" applyNumberFormat="1" applyFont="1" applyFill="1" applyBorder="1" applyAlignment="1">
      <alignment vertical="center"/>
    </xf>
    <xf numFmtId="0" fontId="5" fillId="4" borderId="4" xfId="0" applyFont="1" applyFill="1" applyBorder="1" applyAlignment="1">
      <alignment horizontal="left" vertical="center"/>
    </xf>
    <xf numFmtId="165" fontId="18" fillId="4" borderId="0" xfId="0" applyNumberFormat="1" applyFont="1" applyFill="1" applyAlignment="1">
      <alignment vertical="center"/>
    </xf>
    <xf numFmtId="165" fontId="18" fillId="4" borderId="0" xfId="0" applyNumberFormat="1" applyFont="1" applyFill="1" applyAlignment="1">
      <alignment horizontal="center" vertical="center"/>
    </xf>
    <xf numFmtId="165" fontId="19" fillId="4" borderId="0" xfId="0" applyNumberFormat="1" applyFont="1" applyFill="1" applyAlignment="1">
      <alignment horizontal="center" vertical="center"/>
    </xf>
    <xf numFmtId="165" fontId="19" fillId="4" borderId="0" xfId="0" applyNumberFormat="1" applyFont="1" applyFill="1" applyAlignment="1">
      <alignment vertical="center"/>
    </xf>
    <xf numFmtId="167" fontId="5" fillId="4" borderId="5" xfId="0" applyNumberFormat="1" applyFont="1" applyFill="1" applyBorder="1" applyAlignment="1">
      <alignment vertical="center"/>
    </xf>
    <xf numFmtId="0" fontId="16" fillId="6" borderId="1" xfId="0" applyFont="1" applyFill="1" applyBorder="1" applyAlignment="1">
      <alignment horizontal="left" vertical="center"/>
    </xf>
    <xf numFmtId="0" fontId="3" fillId="0" borderId="2" xfId="0" applyFont="1" applyBorder="1" applyAlignment="1">
      <alignment horizontal="centerContinuous" vertical="center"/>
    </xf>
    <xf numFmtId="0" fontId="3" fillId="0" borderId="2"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centerContinuous" vertical="center"/>
    </xf>
    <xf numFmtId="0" fontId="3" fillId="0" borderId="3" xfId="0" applyFont="1" applyBorder="1" applyAlignment="1">
      <alignment horizontal="centerContinuous" vertical="center"/>
    </xf>
    <xf numFmtId="0" fontId="3" fillId="0" borderId="4" xfId="0" applyFont="1" applyBorder="1" applyAlignment="1">
      <alignment horizontal="left" vertical="top"/>
    </xf>
    <xf numFmtId="0" fontId="3" fillId="0" borderId="0" xfId="0" applyFont="1" applyAlignment="1">
      <alignment horizontal="centerContinuous" vertical="center"/>
    </xf>
    <xf numFmtId="0" fontId="3"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horizontal="centerContinuous" vertical="center"/>
    </xf>
    <xf numFmtId="0" fontId="3" fillId="0" borderId="5" xfId="0" applyFont="1" applyBorder="1" applyAlignment="1">
      <alignment horizontal="centerContinuous" vertical="center"/>
    </xf>
    <xf numFmtId="0" fontId="3" fillId="0" borderId="4" xfId="0" applyFont="1" applyBorder="1"/>
    <xf numFmtId="0" fontId="3" fillId="0" borderId="17" xfId="0" applyFont="1" applyBorder="1"/>
    <xf numFmtId="0" fontId="6" fillId="0" borderId="18" xfId="0" applyFont="1" applyBorder="1" applyAlignment="1">
      <alignment vertical="center"/>
    </xf>
    <xf numFmtId="0" fontId="6" fillId="0" borderId="18" xfId="0" applyFont="1" applyBorder="1" applyAlignment="1">
      <alignment horizontal="center" vertical="center"/>
    </xf>
    <xf numFmtId="0" fontId="10" fillId="0" borderId="18" xfId="0" applyFont="1" applyBorder="1" applyAlignment="1">
      <alignment horizontal="center" vertical="center"/>
    </xf>
    <xf numFmtId="0" fontId="10" fillId="0" borderId="18" xfId="0" applyFont="1" applyBorder="1" applyAlignment="1">
      <alignment vertical="center"/>
    </xf>
    <xf numFmtId="0" fontId="6" fillId="0" borderId="19" xfId="0" applyFont="1" applyBorder="1" applyAlignment="1">
      <alignment vertical="center"/>
    </xf>
    <xf numFmtId="0" fontId="10" fillId="0" borderId="0" xfId="0" applyFont="1" applyAlignment="1">
      <alignment horizontal="center" vertical="center"/>
    </xf>
    <xf numFmtId="0" fontId="10" fillId="0" borderId="0" xfId="0" applyFont="1" applyAlignment="1">
      <alignment vertical="center"/>
    </xf>
    <xf numFmtId="168" fontId="1" fillId="2" borderId="0" xfId="0" applyNumberFormat="1" applyFont="1" applyFill="1" applyAlignment="1">
      <alignment horizontal="center" vertical="center" wrapText="1"/>
    </xf>
    <xf numFmtId="168" fontId="11" fillId="0" borderId="7" xfId="0" applyNumberFormat="1" applyFont="1" applyBorder="1" applyAlignment="1">
      <alignment horizontal="center" vertical="center"/>
    </xf>
    <xf numFmtId="168" fontId="6" fillId="0" borderId="0" xfId="0" applyNumberFormat="1" applyFont="1" applyAlignment="1">
      <alignment horizontal="center" vertical="center"/>
    </xf>
    <xf numFmtId="168" fontId="4" fillId="3" borderId="2" xfId="0" applyNumberFormat="1" applyFont="1" applyFill="1" applyBorder="1" applyAlignment="1">
      <alignment horizontal="center" vertical="center"/>
    </xf>
    <xf numFmtId="168" fontId="18" fillId="4" borderId="0" xfId="0" applyNumberFormat="1" applyFont="1" applyFill="1" applyAlignment="1">
      <alignment horizontal="center" vertical="center"/>
    </xf>
    <xf numFmtId="168" fontId="3" fillId="0" borderId="2" xfId="0" applyNumberFormat="1" applyFont="1" applyBorder="1" applyAlignment="1">
      <alignment horizontal="center" vertical="center"/>
    </xf>
    <xf numFmtId="168" fontId="3" fillId="0" borderId="0" xfId="0" applyNumberFormat="1" applyFont="1" applyAlignment="1">
      <alignment horizontal="center" vertical="center"/>
    </xf>
    <xf numFmtId="168" fontId="6" fillId="0" borderId="18" xfId="0" applyNumberFormat="1" applyFont="1" applyBorder="1" applyAlignment="1">
      <alignment horizontal="center" vertical="center"/>
    </xf>
    <xf numFmtId="0" fontId="6" fillId="0" borderId="22" xfId="0" applyFont="1" applyBorder="1" applyAlignment="1">
      <alignment horizontal="center" vertical="center" wrapText="1"/>
    </xf>
    <xf numFmtId="0" fontId="4" fillId="3" borderId="7" xfId="0" applyFont="1" applyFill="1" applyBorder="1" applyAlignment="1">
      <alignment horizontal="right" vertical="center"/>
    </xf>
    <xf numFmtId="166" fontId="8" fillId="5" borderId="8" xfId="0" applyNumberFormat="1" applyFont="1" applyFill="1" applyBorder="1" applyAlignment="1">
      <alignment vertical="center"/>
    </xf>
    <xf numFmtId="0" fontId="6" fillId="0" borderId="12" xfId="0" applyFont="1" applyBorder="1" applyAlignment="1">
      <alignment horizontal="center" vertical="center"/>
    </xf>
    <xf numFmtId="0" fontId="17" fillId="8" borderId="6" xfId="0" applyFont="1" applyFill="1" applyBorder="1" applyAlignment="1">
      <alignment horizontal="center" vertical="center"/>
    </xf>
    <xf numFmtId="0" fontId="16" fillId="8" borderId="7" xfId="0" applyFont="1" applyFill="1" applyBorder="1" applyAlignment="1">
      <alignment horizontal="center" vertical="center"/>
    </xf>
    <xf numFmtId="0" fontId="4" fillId="3" borderId="4" xfId="0" applyFont="1" applyFill="1" applyBorder="1" applyAlignment="1">
      <alignment vertical="center"/>
    </xf>
    <xf numFmtId="167" fontId="4" fillId="3" borderId="5" xfId="0" applyNumberFormat="1" applyFont="1" applyFill="1" applyBorder="1" applyAlignment="1">
      <alignment vertical="center"/>
    </xf>
    <xf numFmtId="9" fontId="4" fillId="3" borderId="0" xfId="0" applyNumberFormat="1" applyFont="1" applyFill="1" applyAlignment="1">
      <alignment vertical="center" wrapText="1"/>
    </xf>
    <xf numFmtId="9" fontId="4" fillId="3" borderId="0" xfId="0" applyNumberFormat="1" applyFont="1" applyFill="1" applyAlignment="1">
      <alignment horizontal="center" vertical="center"/>
    </xf>
    <xf numFmtId="165" fontId="6" fillId="3" borderId="0" xfId="0" applyNumberFormat="1" applyFont="1" applyFill="1" applyAlignment="1">
      <alignment horizontal="center" vertical="center"/>
    </xf>
    <xf numFmtId="165" fontId="10" fillId="3" borderId="0" xfId="0" applyNumberFormat="1" applyFont="1" applyFill="1" applyAlignment="1">
      <alignment horizontal="center" vertical="center"/>
    </xf>
    <xf numFmtId="168" fontId="6" fillId="3" borderId="0" xfId="0" applyNumberFormat="1" applyFont="1" applyFill="1" applyAlignment="1">
      <alignment horizontal="center" vertical="center"/>
    </xf>
    <xf numFmtId="165" fontId="6" fillId="3" borderId="0" xfId="0" applyNumberFormat="1" applyFont="1" applyFill="1" applyAlignment="1">
      <alignment vertical="center"/>
    </xf>
    <xf numFmtId="165" fontId="10" fillId="3" borderId="0" xfId="0" applyNumberFormat="1" applyFont="1" applyFill="1" applyAlignment="1">
      <alignment vertical="center"/>
    </xf>
    <xf numFmtId="9" fontId="6" fillId="3" borderId="0" xfId="0" applyNumberFormat="1" applyFont="1" applyFill="1" applyAlignment="1">
      <alignment horizontal="center" vertical="center"/>
    </xf>
    <xf numFmtId="9" fontId="10" fillId="3" borderId="0" xfId="0" applyNumberFormat="1" applyFont="1" applyFill="1" applyAlignment="1">
      <alignment horizontal="center" vertical="center"/>
    </xf>
    <xf numFmtId="9" fontId="6" fillId="3" borderId="0" xfId="0" applyNumberFormat="1" applyFont="1" applyFill="1" applyAlignment="1">
      <alignment vertical="center"/>
    </xf>
    <xf numFmtId="9" fontId="10" fillId="3" borderId="0" xfId="0" applyNumberFormat="1" applyFont="1" applyFill="1" applyAlignment="1">
      <alignment vertical="center"/>
    </xf>
    <xf numFmtId="0" fontId="3" fillId="2" borderId="29" xfId="0" applyFont="1" applyFill="1" applyBorder="1" applyAlignment="1">
      <alignment horizontal="centerContinuous" vertical="center"/>
    </xf>
    <xf numFmtId="164" fontId="5" fillId="2" borderId="30" xfId="0" applyNumberFormat="1" applyFont="1" applyFill="1" applyBorder="1" applyAlignment="1">
      <alignment horizontal="left" vertical="center"/>
    </xf>
    <xf numFmtId="0" fontId="23" fillId="2" borderId="0" xfId="2" applyFill="1" applyAlignment="1">
      <alignment horizontal="left" vertical="center"/>
    </xf>
    <xf numFmtId="0" fontId="4" fillId="2" borderId="0" xfId="0" applyFont="1" applyFill="1" applyAlignment="1">
      <alignment horizontal="left" vertical="center"/>
    </xf>
    <xf numFmtId="0" fontId="1" fillId="2" borderId="0" xfId="0" applyFont="1" applyFill="1" applyAlignment="1">
      <alignment horizontal="centerContinuous" vertical="center"/>
    </xf>
    <xf numFmtId="0" fontId="5" fillId="2" borderId="0" xfId="0" applyFont="1" applyFill="1" applyAlignment="1">
      <alignment horizontal="left" vertical="center"/>
    </xf>
    <xf numFmtId="0" fontId="6" fillId="0" borderId="7" xfId="0" applyFont="1" applyBorder="1" applyAlignment="1">
      <alignment horizontal="center" vertical="center" wrapText="1"/>
    </xf>
    <xf numFmtId="0" fontId="4" fillId="3" borderId="2" xfId="0" applyFont="1" applyFill="1" applyBorder="1" applyAlignment="1">
      <alignment vertical="center"/>
    </xf>
    <xf numFmtId="0" fontId="4" fillId="3" borderId="0" xfId="0" applyFont="1" applyFill="1" applyAlignment="1">
      <alignment vertical="center"/>
    </xf>
    <xf numFmtId="0" fontId="5" fillId="4" borderId="0" xfId="0" applyFont="1" applyFill="1" applyAlignment="1">
      <alignment horizontal="left" vertical="center"/>
    </xf>
    <xf numFmtId="0" fontId="16" fillId="6" borderId="2" xfId="0" applyFont="1" applyFill="1" applyBorder="1" applyAlignment="1">
      <alignment horizontal="left" vertical="center"/>
    </xf>
    <xf numFmtId="0" fontId="3" fillId="0" borderId="0" xfId="0" applyFont="1" applyAlignment="1">
      <alignment horizontal="left" vertical="top"/>
    </xf>
    <xf numFmtId="0" fontId="3" fillId="0" borderId="0" xfId="0" applyFont="1"/>
    <xf numFmtId="0" fontId="3" fillId="0" borderId="18" xfId="0" applyFont="1" applyBorder="1"/>
    <xf numFmtId="0" fontId="16" fillId="8" borderId="7" xfId="0" applyFont="1" applyFill="1" applyBorder="1" applyAlignment="1">
      <alignment horizontal="center" vertical="center" wrapText="1"/>
    </xf>
    <xf numFmtId="166" fontId="6" fillId="0" borderId="5" xfId="0" applyNumberFormat="1" applyFont="1" applyBorder="1" applyAlignment="1">
      <alignment horizontal="center" vertical="center"/>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xf>
    <xf numFmtId="9" fontId="6" fillId="0" borderId="0" xfId="0" applyNumberFormat="1" applyFont="1" applyAlignment="1">
      <alignment horizontal="center" vertical="center"/>
    </xf>
    <xf numFmtId="1" fontId="6" fillId="0" borderId="0" xfId="0" applyNumberFormat="1" applyFont="1" applyAlignment="1">
      <alignment horizontal="center" vertical="center"/>
    </xf>
    <xf numFmtId="167" fontId="6" fillId="0" borderId="0" xfId="0" applyNumberFormat="1" applyFont="1" applyAlignment="1">
      <alignment horizontal="center" vertical="center"/>
    </xf>
    <xf numFmtId="1" fontId="14" fillId="0" borderId="0" xfId="0" applyNumberFormat="1" applyFont="1" applyAlignment="1">
      <alignment horizontal="center" vertical="center"/>
    </xf>
    <xf numFmtId="166" fontId="15" fillId="0" borderId="0" xfId="0" applyNumberFormat="1" applyFont="1" applyAlignment="1">
      <alignment horizontal="center" vertical="center"/>
    </xf>
    <xf numFmtId="0" fontId="17" fillId="8" borderId="7" xfId="0" applyFont="1" applyFill="1" applyBorder="1" applyAlignment="1">
      <alignment horizontal="center" vertical="center"/>
    </xf>
    <xf numFmtId="0" fontId="17" fillId="8" borderId="8" xfId="0" applyFont="1" applyFill="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166" fontId="6" fillId="0" borderId="5" xfId="0" applyNumberFormat="1"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0" fillId="9" borderId="7" xfId="0" applyFont="1" applyFill="1" applyBorder="1" applyAlignment="1">
      <alignment horizontal="center" vertical="center" wrapText="1"/>
    </xf>
    <xf numFmtId="0" fontId="20" fillId="9" borderId="7" xfId="0" applyFont="1" applyFill="1" applyBorder="1" applyAlignment="1">
      <alignment horizontal="center" vertical="center"/>
    </xf>
    <xf numFmtId="168" fontId="20" fillId="9" borderId="7" xfId="0" applyNumberFormat="1" applyFont="1" applyFill="1" applyBorder="1" applyAlignment="1">
      <alignment horizontal="center" vertical="center" wrapText="1"/>
    </xf>
    <xf numFmtId="0" fontId="20" fillId="9" borderId="8" xfId="0" applyFont="1" applyFill="1" applyBorder="1" applyAlignment="1">
      <alignment horizontal="center" vertical="center"/>
    </xf>
    <xf numFmtId="0" fontId="1" fillId="9" borderId="2" xfId="0" applyFont="1" applyFill="1" applyBorder="1" applyAlignment="1">
      <alignment horizontal="centerContinuous" vertical="center"/>
    </xf>
    <xf numFmtId="0" fontId="2" fillId="9" borderId="2" xfId="0" applyFont="1" applyFill="1" applyBorder="1" applyAlignment="1">
      <alignment horizontal="center" vertical="center"/>
    </xf>
    <xf numFmtId="0" fontId="6" fillId="9" borderId="0" xfId="0" applyFont="1" applyFill="1" applyAlignment="1">
      <alignment vertical="center"/>
    </xf>
    <xf numFmtId="0" fontId="9" fillId="9" borderId="0" xfId="0" applyFont="1" applyFill="1" applyAlignment="1">
      <alignment horizontal="center" vertical="center"/>
    </xf>
    <xf numFmtId="168" fontId="1" fillId="9" borderId="2" xfId="0" applyNumberFormat="1" applyFont="1" applyFill="1" applyBorder="1" applyAlignment="1">
      <alignment horizontal="center" vertical="center"/>
    </xf>
    <xf numFmtId="0" fontId="9" fillId="9" borderId="2" xfId="0" applyFont="1" applyFill="1" applyBorder="1" applyAlignment="1">
      <alignment horizontal="center" vertical="center"/>
    </xf>
    <xf numFmtId="0" fontId="1" fillId="9" borderId="2" xfId="0" applyFont="1" applyFill="1" applyBorder="1" applyAlignment="1">
      <alignment horizontal="center" vertical="center"/>
    </xf>
    <xf numFmtId="0" fontId="3" fillId="9" borderId="28" xfId="0" applyFont="1" applyFill="1" applyBorder="1" applyAlignment="1">
      <alignment horizontal="centerContinuous" vertical="center"/>
    </xf>
    <xf numFmtId="0" fontId="20" fillId="9" borderId="6" xfId="0" applyFont="1" applyFill="1" applyBorder="1" applyAlignment="1">
      <alignment horizontal="center" vertical="center"/>
    </xf>
    <xf numFmtId="0" fontId="1" fillId="9" borderId="1" xfId="0" applyFont="1" applyFill="1" applyBorder="1" applyAlignment="1">
      <alignment horizontal="centerContinuous" vertical="center"/>
    </xf>
    <xf numFmtId="0" fontId="6" fillId="0" borderId="31" xfId="0" applyFont="1" applyFill="1" applyBorder="1" applyAlignment="1">
      <alignment horizontal="center" vertical="center"/>
    </xf>
    <xf numFmtId="0" fontId="6" fillId="0" borderId="13" xfId="0" applyFont="1" applyFill="1" applyBorder="1" applyAlignment="1">
      <alignment vertical="center"/>
    </xf>
    <xf numFmtId="1" fontId="6" fillId="0" borderId="14" xfId="0" applyNumberFormat="1" applyFont="1" applyFill="1" applyBorder="1" applyAlignment="1">
      <alignment horizontal="center" vertical="center"/>
    </xf>
    <xf numFmtId="9" fontId="6" fillId="0" borderId="13" xfId="0" applyNumberFormat="1" applyFont="1" applyFill="1" applyBorder="1" applyAlignment="1">
      <alignment horizontal="center" vertical="center"/>
    </xf>
    <xf numFmtId="1" fontId="6" fillId="0" borderId="13" xfId="0" applyNumberFormat="1" applyFont="1" applyFill="1" applyBorder="1" applyAlignment="1">
      <alignment horizontal="center" vertical="center"/>
    </xf>
    <xf numFmtId="0" fontId="6" fillId="0" borderId="20" xfId="0" applyFont="1" applyFill="1" applyBorder="1" applyAlignment="1">
      <alignment horizontal="center" vertical="center"/>
    </xf>
    <xf numFmtId="167" fontId="6" fillId="0" borderId="12" xfId="0" applyNumberFormat="1" applyFont="1" applyFill="1" applyBorder="1" applyAlignment="1">
      <alignment horizontal="center" vertical="center"/>
    </xf>
    <xf numFmtId="166" fontId="10" fillId="0" borderId="20" xfId="0" applyNumberFormat="1" applyFont="1" applyFill="1" applyBorder="1" applyAlignment="1">
      <alignment horizontal="center" vertical="center"/>
    </xf>
    <xf numFmtId="1" fontId="14" fillId="0" borderId="9" xfId="0" applyNumberFormat="1" applyFont="1" applyFill="1" applyBorder="1" applyAlignment="1">
      <alignment horizontal="center" vertical="center"/>
    </xf>
    <xf numFmtId="166" fontId="10" fillId="0" borderId="27" xfId="0" applyNumberFormat="1" applyFont="1" applyFill="1" applyBorder="1" applyAlignment="1">
      <alignment horizontal="center" vertical="center"/>
    </xf>
    <xf numFmtId="166" fontId="10" fillId="0" borderId="9" xfId="0" applyNumberFormat="1" applyFont="1" applyFill="1" applyBorder="1" applyAlignment="1">
      <alignment horizontal="center" vertical="center"/>
    </xf>
    <xf numFmtId="168" fontId="6" fillId="0" borderId="10" xfId="0" applyNumberFormat="1" applyFont="1" applyFill="1" applyBorder="1" applyAlignment="1">
      <alignment horizontal="center" vertical="center"/>
    </xf>
    <xf numFmtId="166" fontId="15" fillId="0" borderId="26" xfId="0" applyNumberFormat="1" applyFont="1" applyFill="1" applyBorder="1" applyAlignment="1">
      <alignment horizontal="center" vertical="center"/>
    </xf>
    <xf numFmtId="167" fontId="6" fillId="0" borderId="9" xfId="0" applyNumberFormat="1" applyFont="1" applyFill="1" applyBorder="1" applyAlignment="1">
      <alignment horizontal="center" vertical="center"/>
    </xf>
    <xf numFmtId="166" fontId="10" fillId="0" borderId="11" xfId="0" applyNumberFormat="1" applyFont="1" applyFill="1" applyBorder="1" applyAlignment="1">
      <alignment horizontal="center" vertical="center"/>
    </xf>
    <xf numFmtId="0" fontId="6" fillId="0" borderId="31" xfId="0" applyFont="1" applyFill="1" applyBorder="1" applyAlignment="1">
      <alignment horizontal="center" vertical="center" wrapText="1"/>
    </xf>
    <xf numFmtId="166" fontId="10" fillId="0" borderId="24" xfId="0" applyNumberFormat="1" applyFont="1" applyFill="1" applyBorder="1" applyAlignment="1">
      <alignment horizontal="center" vertical="center"/>
    </xf>
    <xf numFmtId="0" fontId="6" fillId="0" borderId="32" xfId="0" applyFont="1" applyFill="1" applyBorder="1" applyAlignment="1">
      <alignment horizontal="center" vertical="center" wrapText="1"/>
    </xf>
    <xf numFmtId="0" fontId="6" fillId="0" borderId="14" xfId="0" applyFont="1" applyFill="1" applyBorder="1" applyAlignment="1">
      <alignment vertical="center"/>
    </xf>
    <xf numFmtId="0" fontId="6" fillId="0" borderId="15" xfId="0" applyFont="1" applyFill="1" applyBorder="1" applyAlignment="1">
      <alignment horizontal="center" vertical="center"/>
    </xf>
    <xf numFmtId="0" fontId="6" fillId="0" borderId="33" xfId="0" applyFont="1" applyFill="1" applyBorder="1" applyAlignment="1">
      <alignment horizontal="center" vertical="center" wrapText="1"/>
    </xf>
    <xf numFmtId="0" fontId="6" fillId="0" borderId="21" xfId="0" applyFont="1" applyFill="1" applyBorder="1" applyAlignment="1">
      <alignment vertical="center"/>
    </xf>
    <xf numFmtId="1" fontId="6" fillId="0" borderId="21" xfId="0" applyNumberFormat="1" applyFont="1" applyFill="1" applyBorder="1" applyAlignment="1">
      <alignment horizontal="center" vertical="center"/>
    </xf>
    <xf numFmtId="9" fontId="6" fillId="0" borderId="23" xfId="0" applyNumberFormat="1" applyFont="1" applyFill="1" applyBorder="1" applyAlignment="1">
      <alignment horizontal="center" vertical="center"/>
    </xf>
    <xf numFmtId="1" fontId="6" fillId="0" borderId="23" xfId="0" applyNumberFormat="1" applyFont="1" applyFill="1" applyBorder="1" applyAlignment="1">
      <alignment horizontal="center" vertical="center"/>
    </xf>
    <xf numFmtId="0" fontId="6" fillId="0" borderId="25" xfId="0" applyFont="1" applyFill="1" applyBorder="1" applyAlignment="1">
      <alignment horizontal="center" vertical="center"/>
    </xf>
    <xf numFmtId="166" fontId="10" fillId="0" borderId="34" xfId="0" applyNumberFormat="1" applyFont="1" applyFill="1" applyBorder="1" applyAlignment="1">
      <alignment horizontal="center" vertical="center"/>
    </xf>
    <xf numFmtId="0" fontId="22" fillId="0" borderId="14" xfId="0" applyFont="1" applyFill="1" applyBorder="1" applyAlignment="1">
      <alignment horizontal="center" vertical="center"/>
    </xf>
    <xf numFmtId="0" fontId="6" fillId="0" borderId="14" xfId="0" applyFont="1" applyFill="1" applyBorder="1" applyAlignment="1">
      <alignment horizontal="center" vertical="center"/>
    </xf>
    <xf numFmtId="166" fontId="10" fillId="0" borderId="26" xfId="0" applyNumberFormat="1" applyFont="1" applyFill="1" applyBorder="1" applyAlignment="1">
      <alignment horizontal="center" vertical="center"/>
    </xf>
    <xf numFmtId="0" fontId="6" fillId="0" borderId="14" xfId="0" applyFont="1" applyFill="1" applyBorder="1" applyAlignment="1">
      <alignment wrapText="1"/>
    </xf>
    <xf numFmtId="169" fontId="6" fillId="0" borderId="14" xfId="0" applyNumberFormat="1" applyFont="1" applyFill="1" applyBorder="1" applyAlignment="1">
      <alignment horizontal="center" vertical="center"/>
    </xf>
    <xf numFmtId="9" fontId="6" fillId="0" borderId="14" xfId="0" applyNumberFormat="1" applyFont="1" applyFill="1" applyBorder="1" applyAlignment="1">
      <alignment horizontal="center" vertical="center"/>
    </xf>
    <xf numFmtId="169" fontId="6" fillId="0" borderId="13" xfId="0" applyNumberFormat="1" applyFont="1" applyFill="1" applyBorder="1" applyAlignment="1">
      <alignment horizontal="center" vertical="center"/>
    </xf>
    <xf numFmtId="0" fontId="6" fillId="0" borderId="13" xfId="0" applyFont="1" applyFill="1" applyBorder="1" applyAlignment="1">
      <alignment horizontal="center" vertical="center"/>
    </xf>
    <xf numFmtId="0" fontId="24" fillId="0" borderId="14" xfId="0" applyFont="1" applyFill="1" applyBorder="1" applyAlignment="1">
      <alignment horizontal="left" vertical="center"/>
    </xf>
    <xf numFmtId="0" fontId="6" fillId="0" borderId="14" xfId="0" applyFont="1" applyFill="1" applyBorder="1"/>
    <xf numFmtId="166" fontId="6" fillId="0" borderId="11" xfId="0" applyNumberFormat="1" applyFont="1" applyBorder="1" applyAlignment="1">
      <alignment vertical="center"/>
    </xf>
    <xf numFmtId="166" fontId="6" fillId="0" borderId="24" xfId="0" applyNumberFormat="1" applyFont="1" applyBorder="1" applyAlignment="1">
      <alignment vertical="center"/>
    </xf>
    <xf numFmtId="0" fontId="6" fillId="0" borderId="16" xfId="0" applyFont="1" applyFill="1" applyBorder="1" applyAlignment="1">
      <alignment horizontal="center" vertical="center" wrapText="1"/>
    </xf>
    <xf numFmtId="166" fontId="6" fillId="0" borderId="24" xfId="0" applyNumberFormat="1" applyFont="1" applyFill="1" applyBorder="1" applyAlignment="1">
      <alignment vertical="center"/>
    </xf>
    <xf numFmtId="0" fontId="6" fillId="0" borderId="2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4" fillId="0" borderId="7" xfId="0" applyFont="1" applyFill="1" applyBorder="1" applyAlignment="1">
      <alignment horizontal="right"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8" fillId="0" borderId="7" xfId="0" applyFont="1" applyFill="1" applyBorder="1" applyAlignment="1">
      <alignment horizontal="center" vertical="center"/>
    </xf>
    <xf numFmtId="166" fontId="11" fillId="0" borderId="7" xfId="0" applyNumberFormat="1" applyFont="1" applyFill="1" applyBorder="1" applyAlignment="1">
      <alignment horizontal="center" vertical="center"/>
    </xf>
    <xf numFmtId="168" fontId="11" fillId="0" borderId="7" xfId="0" applyNumberFormat="1" applyFont="1" applyFill="1" applyBorder="1" applyAlignment="1">
      <alignment horizontal="center" vertical="center"/>
    </xf>
    <xf numFmtId="166" fontId="10" fillId="0" borderId="7" xfId="0" applyNumberFormat="1" applyFont="1" applyFill="1" applyBorder="1" applyAlignment="1">
      <alignment horizontal="center" vertical="center"/>
    </xf>
    <xf numFmtId="166" fontId="10" fillId="0" borderId="8" xfId="0" applyNumberFormat="1" applyFont="1" applyFill="1" applyBorder="1" applyAlignment="1">
      <alignment horizontal="center" vertical="center"/>
    </xf>
    <xf numFmtId="166" fontId="8" fillId="0" borderId="8" xfId="0" applyNumberFormat="1" applyFont="1" applyFill="1" applyBorder="1" applyAlignment="1">
      <alignment vertical="center"/>
    </xf>
    <xf numFmtId="0" fontId="6" fillId="0" borderId="4"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xf>
    <xf numFmtId="0" fontId="6" fillId="0" borderId="0" xfId="0" applyFont="1" applyFill="1" applyAlignment="1">
      <alignment horizontal="center" vertical="center"/>
    </xf>
    <xf numFmtId="9" fontId="6" fillId="0" borderId="0" xfId="0" applyNumberFormat="1" applyFont="1" applyFill="1" applyAlignment="1">
      <alignment horizontal="center" vertical="center"/>
    </xf>
    <xf numFmtId="1" fontId="6" fillId="0" borderId="0" xfId="0" applyNumberFormat="1" applyFont="1" applyFill="1" applyAlignment="1">
      <alignment horizontal="center" vertical="center"/>
    </xf>
    <xf numFmtId="167" fontId="6" fillId="0" borderId="0" xfId="0" applyNumberFormat="1" applyFont="1" applyFill="1" applyAlignment="1">
      <alignment horizontal="center" vertical="center"/>
    </xf>
    <xf numFmtId="1" fontId="14" fillId="0" borderId="0" xfId="0" applyNumberFormat="1" applyFont="1" applyFill="1" applyAlignment="1">
      <alignment horizontal="center" vertical="center"/>
    </xf>
    <xf numFmtId="166" fontId="15" fillId="0" borderId="0" xfId="0" applyNumberFormat="1" applyFont="1" applyFill="1" applyAlignment="1">
      <alignment horizontal="center" vertical="center"/>
    </xf>
    <xf numFmtId="166" fontId="6" fillId="0" borderId="5" xfId="0" applyNumberFormat="1" applyFont="1" applyFill="1" applyBorder="1" applyAlignment="1">
      <alignment horizontal="center" vertical="center"/>
    </xf>
    <xf numFmtId="0" fontId="17" fillId="0" borderId="6" xfId="0" applyFont="1" applyFill="1" applyBorder="1" applyAlignment="1">
      <alignment horizontal="center" vertical="center"/>
    </xf>
    <xf numFmtId="0" fontId="16" fillId="0" borderId="7" xfId="0" applyFont="1" applyFill="1" applyBorder="1" applyAlignment="1">
      <alignment horizontal="center" vertical="center" wrapText="1"/>
    </xf>
    <xf numFmtId="0" fontId="16" fillId="0" borderId="7" xfId="0" applyFont="1" applyFill="1" applyBorder="1" applyAlignment="1">
      <alignment horizontal="center" vertical="center"/>
    </xf>
    <xf numFmtId="0" fontId="17" fillId="0" borderId="7" xfId="0" applyFont="1" applyFill="1" applyBorder="1" applyAlignment="1">
      <alignment horizontal="center" vertical="center"/>
    </xf>
    <xf numFmtId="0" fontId="17" fillId="0" borderId="8" xfId="0" applyFont="1" applyFill="1" applyBorder="1" applyAlignment="1">
      <alignment horizontal="center" vertical="center"/>
    </xf>
    <xf numFmtId="166" fontId="6" fillId="0" borderId="11" xfId="0" applyNumberFormat="1" applyFont="1" applyFill="1" applyBorder="1" applyAlignment="1">
      <alignment vertical="center"/>
    </xf>
  </cellXfs>
  <cellStyles count="5">
    <cellStyle name="Currency 2" xfId="4" xr:uid="{00000000-0005-0000-0000-000001000000}"/>
    <cellStyle name="Hyperlink" xfId="2" builtinId="8"/>
    <cellStyle name="Normal" xfId="0" builtinId="0"/>
    <cellStyle name="Normal 3" xfId="1" xr:uid="{00000000-0005-0000-0000-000004000000}"/>
    <cellStyle name="Percent 2" xfId="3" xr:uid="{00000000-0005-0000-0000-000006000000}"/>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15</xdr:col>
      <xdr:colOff>564697</xdr:colOff>
      <xdr:row>1</xdr:row>
      <xdr:rowOff>77562</xdr:rowOff>
    </xdr:from>
    <xdr:to>
      <xdr:col>17</xdr:col>
      <xdr:colOff>1038225</xdr:colOff>
      <xdr:row>5</xdr:row>
      <xdr:rowOff>109273</xdr:rowOff>
    </xdr:to>
    <xdr:pic>
      <xdr:nvPicPr>
        <xdr:cNvPr id="3" name="Picture 2">
          <a:extLst>
            <a:ext uri="{FF2B5EF4-FFF2-40B4-BE49-F238E27FC236}">
              <a16:creationId xmlns:a16="http://schemas.microsoft.com/office/drawing/2014/main" id="{C2FE2B6E-3642-C90E-5D1C-060B65550A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118897" y="277587"/>
          <a:ext cx="2521403" cy="831811"/>
        </a:xfrm>
        <a:prstGeom prst="rect">
          <a:avLst/>
        </a:prstGeom>
      </xdr:spPr>
    </xdr:pic>
    <xdr:clientData/>
  </xdr:twoCellAnchor>
  <xdr:oneCellAnchor>
    <xdr:from>
      <xdr:col>15</xdr:col>
      <xdr:colOff>564697</xdr:colOff>
      <xdr:row>50</xdr:row>
      <xdr:rowOff>77562</xdr:rowOff>
    </xdr:from>
    <xdr:ext cx="2521403" cy="841336"/>
    <xdr:pic>
      <xdr:nvPicPr>
        <xdr:cNvPr id="2" name="Picture 1">
          <a:extLst>
            <a:ext uri="{FF2B5EF4-FFF2-40B4-BE49-F238E27FC236}">
              <a16:creationId xmlns:a16="http://schemas.microsoft.com/office/drawing/2014/main" id="{7AA751A8-2A24-4A87-819F-DC61063475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5103" y="279968"/>
          <a:ext cx="2521403" cy="841336"/>
        </a:xfrm>
        <a:prstGeom prst="rect">
          <a:avLst/>
        </a:prstGeom>
      </xdr:spPr>
    </xdr:pic>
    <xdr:clientData/>
  </xdr:oneCellAnchor>
  <xdr:oneCellAnchor>
    <xdr:from>
      <xdr:col>15</xdr:col>
      <xdr:colOff>564697</xdr:colOff>
      <xdr:row>98</xdr:row>
      <xdr:rowOff>77562</xdr:rowOff>
    </xdr:from>
    <xdr:ext cx="2521403" cy="841336"/>
    <xdr:pic>
      <xdr:nvPicPr>
        <xdr:cNvPr id="4" name="Picture 3">
          <a:extLst>
            <a:ext uri="{FF2B5EF4-FFF2-40B4-BE49-F238E27FC236}">
              <a16:creationId xmlns:a16="http://schemas.microsoft.com/office/drawing/2014/main" id="{13C054DE-D167-4ADC-980F-9B70510E2B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5103" y="13317312"/>
          <a:ext cx="2521403" cy="841336"/>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msbestimating.com/" TargetMode="External"/><Relationship Id="rId7" Type="http://schemas.openxmlformats.org/officeDocument/2006/relationships/printerSettings" Target="../printerSettings/printerSettings1.bin"/><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5" Type="http://schemas.openxmlformats.org/officeDocument/2006/relationships/hyperlink" Target="http://www.msbestimating.com/" TargetMode="External"/><Relationship Id="rId4" Type="http://schemas.openxmlformats.org/officeDocument/2006/relationships/hyperlink" Target="mailto:estimate@msbestimating.com" TargetMode="External"/><Relationship Id="rId9"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50"/>
  <sheetViews>
    <sheetView tabSelected="1" view="pageBreakPreview" topLeftCell="A64" zoomScale="85" zoomScaleNormal="85" zoomScaleSheetLayoutView="85" workbookViewId="0">
      <selection activeCell="C65" sqref="C65"/>
    </sheetView>
  </sheetViews>
  <sheetFormatPr defaultColWidth="9.140625" defaultRowHeight="15.75"/>
  <cols>
    <col min="1" max="1" width="6.7109375" style="10" customWidth="1"/>
    <col min="2" max="2" width="12.7109375" style="10" customWidth="1"/>
    <col min="3" max="3" width="60.42578125" style="10" customWidth="1"/>
    <col min="4" max="4" width="11.85546875" style="17" bestFit="1" customWidth="1"/>
    <col min="5" max="5" width="9.5703125" style="17" customWidth="1"/>
    <col min="6" max="6" width="13" style="17" customWidth="1"/>
    <col min="7" max="7" width="10.85546875" style="17" customWidth="1"/>
    <col min="8" max="8" width="14.5703125" style="17" customWidth="1"/>
    <col min="9" max="9" width="11" style="56" bestFit="1" customWidth="1"/>
    <col min="10" max="10" width="8.85546875" style="56" customWidth="1"/>
    <col min="11" max="11" width="14.140625" style="56" customWidth="1"/>
    <col min="12" max="12" width="12.5703125" style="56" customWidth="1"/>
    <col min="13" max="13" width="10.28515625" style="60" bestFit="1" customWidth="1"/>
    <col min="14" max="14" width="13.42578125" style="56" customWidth="1"/>
    <col min="15" max="15" width="12" style="10" bestFit="1" customWidth="1"/>
    <col min="16" max="16" width="18.42578125" style="57" customWidth="1"/>
    <col min="17" max="17" width="12.28515625" style="57" customWidth="1"/>
    <col min="18" max="18" width="21.7109375" style="10" customWidth="1"/>
    <col min="19" max="16384" width="9.140625" style="10"/>
  </cols>
  <sheetData>
    <row r="1" spans="1:18">
      <c r="A1" s="130"/>
      <c r="B1" s="121"/>
      <c r="C1" s="122"/>
      <c r="D1" s="123"/>
      <c r="E1" s="124"/>
      <c r="F1" s="124"/>
      <c r="G1" s="124"/>
      <c r="H1" s="124"/>
      <c r="I1" s="124"/>
      <c r="J1" s="124"/>
      <c r="K1" s="124"/>
      <c r="L1" s="124"/>
      <c r="M1" s="125"/>
      <c r="N1" s="126"/>
      <c r="O1" s="127"/>
      <c r="P1" s="126"/>
      <c r="Q1" s="126"/>
      <c r="R1" s="128"/>
    </row>
    <row r="2" spans="1:18">
      <c r="A2" s="1" t="s">
        <v>91</v>
      </c>
      <c r="B2" s="88"/>
      <c r="C2" s="6"/>
      <c r="D2" s="7"/>
      <c r="E2" s="13"/>
      <c r="F2" s="13"/>
      <c r="G2" s="13"/>
      <c r="H2" s="13"/>
      <c r="I2" s="13"/>
      <c r="J2" s="13"/>
      <c r="K2" s="13"/>
      <c r="L2" s="16" t="s">
        <v>45</v>
      </c>
      <c r="M2" s="87" t="s">
        <v>46</v>
      </c>
      <c r="N2" s="13"/>
      <c r="O2" s="3"/>
      <c r="P2" s="15"/>
      <c r="Q2" s="15"/>
      <c r="R2" s="85"/>
    </row>
    <row r="3" spans="1:18">
      <c r="A3" s="1" t="s">
        <v>51</v>
      </c>
      <c r="B3" s="88"/>
      <c r="C3" s="2"/>
      <c r="D3" s="7"/>
      <c r="E3" s="13"/>
      <c r="F3" s="13"/>
      <c r="G3" s="13"/>
      <c r="H3" s="13"/>
      <c r="I3" s="13"/>
      <c r="J3" s="13"/>
      <c r="K3" s="13"/>
      <c r="L3" s="16" t="s">
        <v>6</v>
      </c>
      <c r="M3" s="87" t="s">
        <v>47</v>
      </c>
      <c r="N3" s="13"/>
      <c r="O3" s="3"/>
      <c r="P3" s="16"/>
      <c r="Q3" s="87"/>
      <c r="R3" s="85"/>
    </row>
    <row r="4" spans="1:18">
      <c r="A4" s="5"/>
      <c r="B4" s="89"/>
      <c r="C4" s="6"/>
      <c r="D4" s="7"/>
      <c r="E4" s="13"/>
      <c r="F4" s="13"/>
      <c r="G4" s="13"/>
      <c r="H4" s="13"/>
      <c r="I4" s="13"/>
      <c r="J4" s="13"/>
      <c r="K4" s="13"/>
      <c r="L4" s="16" t="s">
        <v>7</v>
      </c>
      <c r="M4" s="16"/>
      <c r="N4" s="13"/>
      <c r="O4" s="3"/>
      <c r="P4" s="16"/>
      <c r="Q4" s="87"/>
      <c r="R4" s="85"/>
    </row>
    <row r="5" spans="1:18">
      <c r="A5" s="8" t="s">
        <v>90</v>
      </c>
      <c r="B5" s="90"/>
      <c r="C5" s="4"/>
      <c r="D5" s="7"/>
      <c r="E5" s="13"/>
      <c r="F5" s="13"/>
      <c r="G5" s="13"/>
      <c r="H5" s="13"/>
      <c r="I5" s="13"/>
      <c r="J5" s="13"/>
      <c r="K5" s="13"/>
      <c r="L5" s="16" t="s">
        <v>0</v>
      </c>
      <c r="M5" s="12">
        <f ca="1">TODAY()</f>
        <v>46151</v>
      </c>
      <c r="N5" s="13"/>
      <c r="O5" s="3"/>
      <c r="P5" s="16"/>
      <c r="Q5" s="16"/>
      <c r="R5" s="85"/>
    </row>
    <row r="6" spans="1:18" ht="16.5" thickBot="1">
      <c r="A6" s="111"/>
      <c r="B6" s="112"/>
      <c r="C6" s="112"/>
      <c r="D6" s="7"/>
      <c r="E6" s="9"/>
      <c r="F6" s="13"/>
      <c r="G6" s="13"/>
      <c r="H6" s="13"/>
      <c r="I6" s="13"/>
      <c r="J6" s="13"/>
      <c r="K6" s="13"/>
      <c r="L6" s="13"/>
      <c r="M6" s="58"/>
      <c r="N6" s="14"/>
      <c r="O6" s="3"/>
      <c r="P6" s="16"/>
      <c r="Q6" s="12"/>
      <c r="R6" s="86"/>
    </row>
    <row r="7" spans="1:18" ht="34.35" customHeight="1" thickBot="1">
      <c r="A7" s="129" t="s">
        <v>8</v>
      </c>
      <c r="B7" s="117" t="s">
        <v>48</v>
      </c>
      <c r="C7" s="118" t="s">
        <v>1</v>
      </c>
      <c r="D7" s="118" t="s">
        <v>9</v>
      </c>
      <c r="E7" s="118" t="s">
        <v>10</v>
      </c>
      <c r="F7" s="117" t="s">
        <v>11</v>
      </c>
      <c r="G7" s="118" t="s">
        <v>12</v>
      </c>
      <c r="H7" s="118" t="s">
        <v>22</v>
      </c>
      <c r="I7" s="117" t="s">
        <v>2</v>
      </c>
      <c r="J7" s="117" t="s">
        <v>39</v>
      </c>
      <c r="K7" s="117" t="s">
        <v>38</v>
      </c>
      <c r="L7" s="117" t="s">
        <v>34</v>
      </c>
      <c r="M7" s="119" t="s">
        <v>35</v>
      </c>
      <c r="N7" s="117" t="s">
        <v>36</v>
      </c>
      <c r="O7" s="117" t="s">
        <v>3</v>
      </c>
      <c r="P7" s="118" t="s">
        <v>13</v>
      </c>
      <c r="Q7" s="118" t="s">
        <v>4</v>
      </c>
      <c r="R7" s="120" t="s">
        <v>14</v>
      </c>
    </row>
    <row r="8" spans="1:18" ht="16.5" thickBot="1">
      <c r="A8" s="70"/>
      <c r="B8" s="99" t="s">
        <v>49</v>
      </c>
      <c r="C8" s="71" t="s">
        <v>15</v>
      </c>
      <c r="D8" s="109"/>
      <c r="E8" s="109"/>
      <c r="F8" s="109"/>
      <c r="G8" s="109"/>
      <c r="H8" s="109"/>
      <c r="I8" s="109"/>
      <c r="J8" s="109"/>
      <c r="K8" s="109"/>
      <c r="L8" s="109"/>
      <c r="M8" s="109"/>
      <c r="N8" s="109"/>
      <c r="O8" s="109"/>
      <c r="P8" s="109"/>
      <c r="Q8" s="109"/>
      <c r="R8" s="110"/>
    </row>
    <row r="9" spans="1:18">
      <c r="A9" s="69">
        <v>1</v>
      </c>
      <c r="B9" s="131"/>
      <c r="C9" s="132" t="s">
        <v>24</v>
      </c>
      <c r="D9" s="133">
        <v>1</v>
      </c>
      <c r="E9" s="134">
        <v>0</v>
      </c>
      <c r="F9" s="135">
        <f>(1+E9)*D9</f>
        <v>1</v>
      </c>
      <c r="G9" s="136" t="s">
        <v>16</v>
      </c>
      <c r="H9" s="137">
        <v>0</v>
      </c>
      <c r="I9" s="138">
        <f t="shared" ref="I9:I18" si="0">H9*F9</f>
        <v>0</v>
      </c>
      <c r="J9" s="139">
        <v>1</v>
      </c>
      <c r="K9" s="140" t="s">
        <v>40</v>
      </c>
      <c r="L9" s="141">
        <v>35</v>
      </c>
      <c r="M9" s="142">
        <v>0</v>
      </c>
      <c r="N9" s="139">
        <f t="shared" ref="N9:N18" si="1">M9*F9</f>
        <v>0</v>
      </c>
      <c r="O9" s="143">
        <f t="shared" ref="O9:O18" si="2">N9*L9</f>
        <v>0</v>
      </c>
      <c r="P9" s="144">
        <f t="shared" ref="P9:P18" si="3">(I9+O9)/F9</f>
        <v>0</v>
      </c>
      <c r="Q9" s="145"/>
      <c r="R9" s="113"/>
    </row>
    <row r="10" spans="1:18">
      <c r="A10" s="11">
        <f>IF(D10=0,"",1+MAX(A$9:A9))</f>
        <v>2</v>
      </c>
      <c r="B10" s="146"/>
      <c r="C10" s="132" t="s">
        <v>25</v>
      </c>
      <c r="D10" s="133">
        <v>1</v>
      </c>
      <c r="E10" s="134">
        <v>0</v>
      </c>
      <c r="F10" s="135">
        <f>(1+E10)*D10</f>
        <v>1</v>
      </c>
      <c r="G10" s="136" t="s">
        <v>16</v>
      </c>
      <c r="H10" s="137">
        <v>0</v>
      </c>
      <c r="I10" s="138">
        <f t="shared" si="0"/>
        <v>0</v>
      </c>
      <c r="J10" s="139">
        <v>1</v>
      </c>
      <c r="K10" s="140" t="s">
        <v>40</v>
      </c>
      <c r="L10" s="141">
        <v>35</v>
      </c>
      <c r="M10" s="142">
        <v>0</v>
      </c>
      <c r="N10" s="139">
        <f t="shared" si="1"/>
        <v>0</v>
      </c>
      <c r="O10" s="143">
        <f t="shared" si="2"/>
        <v>0</v>
      </c>
      <c r="P10" s="144">
        <f t="shared" si="3"/>
        <v>0</v>
      </c>
      <c r="Q10" s="147"/>
      <c r="R10" s="113"/>
    </row>
    <row r="11" spans="1:18">
      <c r="A11" s="11">
        <f>IF(D11=0,"",1+MAX(A$9:A10))</f>
        <v>3</v>
      </c>
      <c r="B11" s="148"/>
      <c r="C11" s="149" t="s">
        <v>17</v>
      </c>
      <c r="D11" s="133">
        <v>1</v>
      </c>
      <c r="E11" s="134">
        <v>0</v>
      </c>
      <c r="F11" s="135">
        <f t="shared" ref="F11:F18" si="4">(1+E11)*D11</f>
        <v>1</v>
      </c>
      <c r="G11" s="150" t="s">
        <v>16</v>
      </c>
      <c r="H11" s="137">
        <v>0</v>
      </c>
      <c r="I11" s="138">
        <f t="shared" si="0"/>
        <v>0</v>
      </c>
      <c r="J11" s="139">
        <v>1</v>
      </c>
      <c r="K11" s="140" t="s">
        <v>40</v>
      </c>
      <c r="L11" s="141">
        <v>35</v>
      </c>
      <c r="M11" s="142">
        <v>0</v>
      </c>
      <c r="N11" s="139">
        <f t="shared" si="1"/>
        <v>0</v>
      </c>
      <c r="O11" s="143">
        <f t="shared" si="2"/>
        <v>0</v>
      </c>
      <c r="P11" s="144">
        <f t="shared" si="3"/>
        <v>0</v>
      </c>
      <c r="Q11" s="147"/>
      <c r="R11" s="113"/>
    </row>
    <row r="12" spans="1:18">
      <c r="A12" s="11">
        <f>IF(D12=0,"",1+MAX(A$9:A11))</f>
        <v>4</v>
      </c>
      <c r="B12" s="148"/>
      <c r="C12" s="149" t="s">
        <v>26</v>
      </c>
      <c r="D12" s="133">
        <v>1</v>
      </c>
      <c r="E12" s="134">
        <v>0</v>
      </c>
      <c r="F12" s="135">
        <f t="shared" si="4"/>
        <v>1</v>
      </c>
      <c r="G12" s="150" t="s">
        <v>16</v>
      </c>
      <c r="H12" s="137">
        <v>0</v>
      </c>
      <c r="I12" s="138">
        <f t="shared" si="0"/>
        <v>0</v>
      </c>
      <c r="J12" s="139">
        <v>1</v>
      </c>
      <c r="K12" s="140" t="s">
        <v>40</v>
      </c>
      <c r="L12" s="141">
        <v>35</v>
      </c>
      <c r="M12" s="142">
        <v>0</v>
      </c>
      <c r="N12" s="139">
        <f t="shared" si="1"/>
        <v>0</v>
      </c>
      <c r="O12" s="143">
        <f t="shared" si="2"/>
        <v>0</v>
      </c>
      <c r="P12" s="144">
        <f t="shared" si="3"/>
        <v>0</v>
      </c>
      <c r="Q12" s="147"/>
      <c r="R12" s="113"/>
    </row>
    <row r="13" spans="1:18">
      <c r="A13" s="11">
        <f>IF(D13=0,"",1+MAX(A$9:A12))</f>
        <v>5</v>
      </c>
      <c r="B13" s="148"/>
      <c r="C13" s="149" t="s">
        <v>27</v>
      </c>
      <c r="D13" s="133">
        <v>1</v>
      </c>
      <c r="E13" s="134">
        <v>0</v>
      </c>
      <c r="F13" s="135">
        <f t="shared" si="4"/>
        <v>1</v>
      </c>
      <c r="G13" s="150" t="s">
        <v>16</v>
      </c>
      <c r="H13" s="137">
        <v>0</v>
      </c>
      <c r="I13" s="138">
        <f t="shared" si="0"/>
        <v>0</v>
      </c>
      <c r="J13" s="139">
        <v>1</v>
      </c>
      <c r="K13" s="140" t="s">
        <v>40</v>
      </c>
      <c r="L13" s="141">
        <v>35</v>
      </c>
      <c r="M13" s="142">
        <v>0</v>
      </c>
      <c r="N13" s="139">
        <f t="shared" si="1"/>
        <v>0</v>
      </c>
      <c r="O13" s="143">
        <f t="shared" si="2"/>
        <v>0</v>
      </c>
      <c r="P13" s="144">
        <f t="shared" si="3"/>
        <v>0</v>
      </c>
      <c r="Q13" s="147"/>
      <c r="R13" s="113"/>
    </row>
    <row r="14" spans="1:18">
      <c r="A14" s="11">
        <f>IF(D14=0,"",1+MAX(A$9:A13))</f>
        <v>6</v>
      </c>
      <c r="B14" s="148"/>
      <c r="C14" s="149" t="s">
        <v>28</v>
      </c>
      <c r="D14" s="133">
        <v>1</v>
      </c>
      <c r="E14" s="134">
        <v>0</v>
      </c>
      <c r="F14" s="135">
        <f t="shared" si="4"/>
        <v>1</v>
      </c>
      <c r="G14" s="150" t="s">
        <v>16</v>
      </c>
      <c r="H14" s="137">
        <v>0</v>
      </c>
      <c r="I14" s="138">
        <f t="shared" si="0"/>
        <v>0</v>
      </c>
      <c r="J14" s="139">
        <v>1</v>
      </c>
      <c r="K14" s="140" t="s">
        <v>40</v>
      </c>
      <c r="L14" s="141">
        <v>35</v>
      </c>
      <c r="M14" s="142">
        <v>0</v>
      </c>
      <c r="N14" s="139">
        <f t="shared" si="1"/>
        <v>0</v>
      </c>
      <c r="O14" s="143">
        <f t="shared" si="2"/>
        <v>0</v>
      </c>
      <c r="P14" s="144">
        <f t="shared" si="3"/>
        <v>0</v>
      </c>
      <c r="Q14" s="147"/>
      <c r="R14" s="113"/>
    </row>
    <row r="15" spans="1:18">
      <c r="A15" s="11">
        <f>IF(D15=0,"",1+MAX(A$9:A14))</f>
        <v>7</v>
      </c>
      <c r="B15" s="148"/>
      <c r="C15" s="149" t="s">
        <v>29</v>
      </c>
      <c r="D15" s="133">
        <v>1</v>
      </c>
      <c r="E15" s="134">
        <v>0</v>
      </c>
      <c r="F15" s="135">
        <f t="shared" si="4"/>
        <v>1</v>
      </c>
      <c r="G15" s="150" t="s">
        <v>16</v>
      </c>
      <c r="H15" s="137">
        <v>0</v>
      </c>
      <c r="I15" s="138">
        <f t="shared" si="0"/>
        <v>0</v>
      </c>
      <c r="J15" s="139">
        <v>1</v>
      </c>
      <c r="K15" s="140" t="s">
        <v>40</v>
      </c>
      <c r="L15" s="141">
        <v>35</v>
      </c>
      <c r="M15" s="142">
        <v>0</v>
      </c>
      <c r="N15" s="139">
        <f t="shared" si="1"/>
        <v>0</v>
      </c>
      <c r="O15" s="143">
        <f t="shared" si="2"/>
        <v>0</v>
      </c>
      <c r="P15" s="144">
        <f t="shared" si="3"/>
        <v>0</v>
      </c>
      <c r="Q15" s="147"/>
      <c r="R15" s="113"/>
    </row>
    <row r="16" spans="1:18">
      <c r="A16" s="11">
        <f>IF(D16=0,"",1+MAX(A$9:A15))</f>
        <v>8</v>
      </c>
      <c r="B16" s="148"/>
      <c r="C16" s="149" t="s">
        <v>30</v>
      </c>
      <c r="D16" s="133">
        <v>1</v>
      </c>
      <c r="E16" s="134">
        <v>0</v>
      </c>
      <c r="F16" s="135">
        <f t="shared" si="4"/>
        <v>1</v>
      </c>
      <c r="G16" s="150" t="s">
        <v>16</v>
      </c>
      <c r="H16" s="137">
        <v>0</v>
      </c>
      <c r="I16" s="138">
        <f t="shared" si="0"/>
        <v>0</v>
      </c>
      <c r="J16" s="139">
        <v>1</v>
      </c>
      <c r="K16" s="140" t="s">
        <v>40</v>
      </c>
      <c r="L16" s="141">
        <v>35</v>
      </c>
      <c r="M16" s="142">
        <v>0</v>
      </c>
      <c r="N16" s="139">
        <f t="shared" si="1"/>
        <v>0</v>
      </c>
      <c r="O16" s="143">
        <f t="shared" si="2"/>
        <v>0</v>
      </c>
      <c r="P16" s="144">
        <f t="shared" si="3"/>
        <v>0</v>
      </c>
      <c r="Q16" s="147"/>
      <c r="R16" s="113"/>
    </row>
    <row r="17" spans="1:18">
      <c r="A17" s="11">
        <f>IF(D17=0,"",1+MAX(A$9:A16))</f>
        <v>9</v>
      </c>
      <c r="B17" s="151"/>
      <c r="C17" s="152" t="s">
        <v>31</v>
      </c>
      <c r="D17" s="133">
        <v>1</v>
      </c>
      <c r="E17" s="134">
        <v>0</v>
      </c>
      <c r="F17" s="135">
        <f t="shared" si="4"/>
        <v>1</v>
      </c>
      <c r="G17" s="136" t="s">
        <v>16</v>
      </c>
      <c r="H17" s="137">
        <v>0</v>
      </c>
      <c r="I17" s="138">
        <f t="shared" si="0"/>
        <v>0</v>
      </c>
      <c r="J17" s="139">
        <v>1</v>
      </c>
      <c r="K17" s="140" t="s">
        <v>40</v>
      </c>
      <c r="L17" s="141">
        <v>35</v>
      </c>
      <c r="M17" s="142">
        <v>0</v>
      </c>
      <c r="N17" s="139">
        <f t="shared" si="1"/>
        <v>0</v>
      </c>
      <c r="O17" s="143">
        <f t="shared" si="2"/>
        <v>0</v>
      </c>
      <c r="P17" s="144">
        <f t="shared" si="3"/>
        <v>0</v>
      </c>
      <c r="Q17" s="147"/>
      <c r="R17" s="113"/>
    </row>
    <row r="18" spans="1:18" ht="16.5" thickBot="1">
      <c r="A18" s="11">
        <f>IF(D18=0,"",1+MAX(A$9:A17))</f>
        <v>10</v>
      </c>
      <c r="B18" s="151"/>
      <c r="C18" s="152" t="s">
        <v>32</v>
      </c>
      <c r="D18" s="153">
        <v>1</v>
      </c>
      <c r="E18" s="154">
        <v>0</v>
      </c>
      <c r="F18" s="155">
        <f t="shared" si="4"/>
        <v>1</v>
      </c>
      <c r="G18" s="156" t="s">
        <v>16</v>
      </c>
      <c r="H18" s="137">
        <v>0</v>
      </c>
      <c r="I18" s="138">
        <f t="shared" si="0"/>
        <v>0</v>
      </c>
      <c r="J18" s="139">
        <v>1</v>
      </c>
      <c r="K18" s="140" t="s">
        <v>40</v>
      </c>
      <c r="L18" s="141">
        <v>35</v>
      </c>
      <c r="M18" s="142">
        <v>0</v>
      </c>
      <c r="N18" s="139">
        <f t="shared" si="1"/>
        <v>0</v>
      </c>
      <c r="O18" s="143">
        <f t="shared" si="2"/>
        <v>0</v>
      </c>
      <c r="P18" s="144">
        <f t="shared" si="3"/>
        <v>0</v>
      </c>
      <c r="Q18" s="157"/>
      <c r="R18" s="113"/>
    </row>
    <row r="19" spans="1:18" ht="16.5" thickBot="1">
      <c r="A19" s="66" t="str">
        <f>IF(D19=0,"",1+MAX(A$9:A18))</f>
        <v/>
      </c>
      <c r="B19" s="91"/>
      <c r="C19" s="67" t="s">
        <v>18</v>
      </c>
      <c r="D19" s="18"/>
      <c r="E19" s="19"/>
      <c r="F19" s="20"/>
      <c r="G19" s="21" t="s">
        <v>33</v>
      </c>
      <c r="H19" s="20"/>
      <c r="I19" s="22">
        <f>SUM(I9:I18)</f>
        <v>0</v>
      </c>
      <c r="J19" s="22"/>
      <c r="K19" s="22"/>
      <c r="L19" s="22"/>
      <c r="M19" s="59"/>
      <c r="N19" s="21" t="s">
        <v>23</v>
      </c>
      <c r="O19" s="22">
        <f>SUM(O9:O18)</f>
        <v>0</v>
      </c>
      <c r="P19" s="23"/>
      <c r="Q19" s="24"/>
      <c r="R19" s="68">
        <f>(SUM(Q9:Q19))</f>
        <v>0</v>
      </c>
    </row>
    <row r="20" spans="1:18" ht="16.5" thickBot="1">
      <c r="A20" s="114"/>
      <c r="B20" s="115"/>
      <c r="C20" s="115"/>
      <c r="D20" s="115"/>
      <c r="E20" s="115"/>
      <c r="F20" s="115"/>
      <c r="G20" s="115"/>
      <c r="H20" s="115"/>
      <c r="I20" s="115"/>
      <c r="J20" s="115"/>
      <c r="K20" s="115"/>
      <c r="L20" s="115"/>
      <c r="M20" s="115"/>
      <c r="N20" s="115"/>
      <c r="O20" s="115"/>
      <c r="P20" s="115"/>
      <c r="Q20" s="115"/>
      <c r="R20" s="116"/>
    </row>
    <row r="21" spans="1:18" ht="16.5" thickBot="1">
      <c r="A21" s="70"/>
      <c r="B21" s="99"/>
      <c r="C21" s="71" t="s">
        <v>92</v>
      </c>
      <c r="D21" s="109"/>
      <c r="E21" s="109"/>
      <c r="F21" s="109"/>
      <c r="G21" s="109"/>
      <c r="H21" s="109"/>
      <c r="I21" s="109"/>
      <c r="J21" s="109"/>
      <c r="K21" s="109"/>
      <c r="L21" s="109"/>
      <c r="M21" s="109"/>
      <c r="N21" s="109"/>
      <c r="O21" s="109"/>
      <c r="P21" s="109"/>
      <c r="Q21" s="109"/>
      <c r="R21" s="110"/>
    </row>
    <row r="22" spans="1:18">
      <c r="A22" s="11" t="str">
        <f>IF(D22=0,"",1+MAX(A$9:A21))</f>
        <v/>
      </c>
      <c r="B22" s="148"/>
      <c r="C22" s="158" t="s">
        <v>50</v>
      </c>
      <c r="D22" s="159"/>
      <c r="E22" s="134"/>
      <c r="F22" s="135"/>
      <c r="G22" s="159"/>
      <c r="H22" s="137"/>
      <c r="I22" s="138"/>
      <c r="J22" s="139"/>
      <c r="K22" s="140"/>
      <c r="L22" s="141"/>
      <c r="M22" s="142"/>
      <c r="N22" s="139"/>
      <c r="O22" s="143"/>
      <c r="P22" s="144"/>
      <c r="Q22" s="160"/>
      <c r="R22" s="168"/>
    </row>
    <row r="23" spans="1:18" ht="31.5">
      <c r="A23" s="11">
        <f>IF(D23=0,"",1+MAX(A$9:A22))</f>
        <v>11</v>
      </c>
      <c r="B23" s="151"/>
      <c r="C23" s="161" t="s">
        <v>79</v>
      </c>
      <c r="D23" s="162">
        <v>1.6925925925925926</v>
      </c>
      <c r="E23" s="163">
        <v>0.1</v>
      </c>
      <c r="F23" s="162">
        <f t="shared" ref="F23" si="5">(1+E23)*D23</f>
        <v>1.8618518518518521</v>
      </c>
      <c r="G23" s="159" t="s">
        <v>74</v>
      </c>
      <c r="H23" s="137">
        <v>440</v>
      </c>
      <c r="I23" s="138">
        <f t="shared" ref="I23:I32" si="6">H23*F23</f>
        <v>819.21481481481487</v>
      </c>
      <c r="J23" s="139">
        <v>1</v>
      </c>
      <c r="K23" s="140" t="s">
        <v>80</v>
      </c>
      <c r="L23" s="141">
        <v>130</v>
      </c>
      <c r="M23" s="142">
        <v>6</v>
      </c>
      <c r="N23" s="139">
        <f t="shared" ref="N23:N32" si="7">M23*F23</f>
        <v>11.171111111111113</v>
      </c>
      <c r="O23" s="143">
        <f t="shared" ref="O23:O32" si="8">N23*L23</f>
        <v>1452.2444444444448</v>
      </c>
      <c r="P23" s="144">
        <f t="shared" ref="P23:P32" si="9">(I23+O23)/F23</f>
        <v>1220.0000000000002</v>
      </c>
      <c r="Q23" s="160">
        <f t="shared" ref="Q23:Q32" si="10">P23*F23</f>
        <v>2271.4592592592599</v>
      </c>
      <c r="R23" s="169"/>
    </row>
    <row r="24" spans="1:18" ht="47.25">
      <c r="A24" s="11">
        <f>IF(D24=0,"",1+MAX(A$9:A23))</f>
        <v>12</v>
      </c>
      <c r="B24" s="151"/>
      <c r="C24" s="161" t="s">
        <v>75</v>
      </c>
      <c r="D24" s="162">
        <v>2.3703703703703702</v>
      </c>
      <c r="E24" s="163">
        <v>0.1</v>
      </c>
      <c r="F24" s="162">
        <f t="shared" ref="F24:F33" si="11">(1+E24)*D24</f>
        <v>2.6074074074074076</v>
      </c>
      <c r="G24" s="159" t="s">
        <v>74</v>
      </c>
      <c r="H24" s="137">
        <v>440</v>
      </c>
      <c r="I24" s="138">
        <f t="shared" si="6"/>
        <v>1147.2592592592594</v>
      </c>
      <c r="J24" s="139">
        <v>1</v>
      </c>
      <c r="K24" s="140" t="s">
        <v>80</v>
      </c>
      <c r="L24" s="141">
        <v>130</v>
      </c>
      <c r="M24" s="142">
        <v>6</v>
      </c>
      <c r="N24" s="139">
        <f t="shared" si="7"/>
        <v>15.644444444444446</v>
      </c>
      <c r="O24" s="143">
        <f t="shared" si="8"/>
        <v>2033.7777777777778</v>
      </c>
      <c r="P24" s="144">
        <f t="shared" si="9"/>
        <v>1220</v>
      </c>
      <c r="Q24" s="160">
        <f t="shared" si="10"/>
        <v>3181.0370370370374</v>
      </c>
      <c r="R24" s="169"/>
    </row>
    <row r="25" spans="1:18">
      <c r="A25" s="11">
        <f>IF(D25=0,"",1+MAX(A$9:A24))</f>
        <v>13</v>
      </c>
      <c r="B25" s="151"/>
      <c r="C25" s="161" t="s">
        <v>61</v>
      </c>
      <c r="D25" s="162">
        <v>0.11342222222222222</v>
      </c>
      <c r="E25" s="163">
        <v>0.1</v>
      </c>
      <c r="F25" s="162">
        <f t="shared" si="11"/>
        <v>0.12476444444444444</v>
      </c>
      <c r="G25" s="159" t="s">
        <v>74</v>
      </c>
      <c r="H25" s="137">
        <v>440</v>
      </c>
      <c r="I25" s="138">
        <f t="shared" si="6"/>
        <v>54.896355555555552</v>
      </c>
      <c r="J25" s="139">
        <v>1</v>
      </c>
      <c r="K25" s="140" t="s">
        <v>80</v>
      </c>
      <c r="L25" s="141">
        <v>130</v>
      </c>
      <c r="M25" s="142">
        <v>6</v>
      </c>
      <c r="N25" s="139">
        <f t="shared" si="7"/>
        <v>0.74858666666666662</v>
      </c>
      <c r="O25" s="143">
        <f t="shared" si="8"/>
        <v>97.316266666666664</v>
      </c>
      <c r="P25" s="144">
        <f t="shared" si="9"/>
        <v>1220</v>
      </c>
      <c r="Q25" s="160">
        <f t="shared" si="10"/>
        <v>152.21262222222222</v>
      </c>
      <c r="R25" s="169"/>
    </row>
    <row r="26" spans="1:18" ht="31.5">
      <c r="A26" s="11">
        <f>IF(D26=0,"",1+MAX(A$9:A25))</f>
        <v>14</v>
      </c>
      <c r="B26" s="151"/>
      <c r="C26" s="161" t="s">
        <v>62</v>
      </c>
      <c r="D26" s="162">
        <v>3.5511111111111111</v>
      </c>
      <c r="E26" s="163">
        <v>0.1</v>
      </c>
      <c r="F26" s="162">
        <f t="shared" si="11"/>
        <v>3.9062222222222225</v>
      </c>
      <c r="G26" s="159" t="s">
        <v>74</v>
      </c>
      <c r="H26" s="137">
        <v>440</v>
      </c>
      <c r="I26" s="138">
        <f t="shared" si="6"/>
        <v>1718.7377777777779</v>
      </c>
      <c r="J26" s="139">
        <v>1</v>
      </c>
      <c r="K26" s="140" t="s">
        <v>80</v>
      </c>
      <c r="L26" s="141">
        <v>130</v>
      </c>
      <c r="M26" s="142">
        <v>6</v>
      </c>
      <c r="N26" s="139">
        <f t="shared" si="7"/>
        <v>23.437333333333335</v>
      </c>
      <c r="O26" s="143">
        <f t="shared" si="8"/>
        <v>3046.8533333333335</v>
      </c>
      <c r="P26" s="144">
        <f t="shared" si="9"/>
        <v>1219.9999999999998</v>
      </c>
      <c r="Q26" s="160">
        <f t="shared" si="10"/>
        <v>4765.5911111111109</v>
      </c>
      <c r="R26" s="169"/>
    </row>
    <row r="27" spans="1:18" ht="31.5">
      <c r="A27" s="11">
        <f>IF(D27=0,"",1+MAX(A$9:A26))</f>
        <v>15</v>
      </c>
      <c r="B27" s="151"/>
      <c r="C27" s="161" t="s">
        <v>64</v>
      </c>
      <c r="D27" s="162">
        <v>3.5777999999999999</v>
      </c>
      <c r="E27" s="163">
        <v>0.1</v>
      </c>
      <c r="F27" s="162">
        <f t="shared" si="11"/>
        <v>3.9355800000000003</v>
      </c>
      <c r="G27" s="159" t="s">
        <v>74</v>
      </c>
      <c r="H27" s="137">
        <v>440</v>
      </c>
      <c r="I27" s="138">
        <f t="shared" si="6"/>
        <v>1731.6552000000001</v>
      </c>
      <c r="J27" s="139">
        <v>1</v>
      </c>
      <c r="K27" s="140" t="s">
        <v>80</v>
      </c>
      <c r="L27" s="141">
        <v>130</v>
      </c>
      <c r="M27" s="142">
        <v>6</v>
      </c>
      <c r="N27" s="139">
        <f t="shared" si="7"/>
        <v>23.613480000000003</v>
      </c>
      <c r="O27" s="143">
        <f t="shared" si="8"/>
        <v>3069.7524000000003</v>
      </c>
      <c r="P27" s="144">
        <f t="shared" si="9"/>
        <v>1220</v>
      </c>
      <c r="Q27" s="160">
        <f t="shared" si="10"/>
        <v>4801.4076000000005</v>
      </c>
      <c r="R27" s="169"/>
    </row>
    <row r="28" spans="1:18" ht="31.5">
      <c r="A28" s="11">
        <f>IF(D28=0,"",1+MAX(A$9:A27))</f>
        <v>16</v>
      </c>
      <c r="B28" s="151"/>
      <c r="C28" s="161" t="s">
        <v>65</v>
      </c>
      <c r="D28" s="162">
        <v>10.592592592592593</v>
      </c>
      <c r="E28" s="163">
        <v>0.1</v>
      </c>
      <c r="F28" s="162">
        <f t="shared" si="11"/>
        <v>11.651851851851854</v>
      </c>
      <c r="G28" s="159" t="s">
        <v>74</v>
      </c>
      <c r="H28" s="137">
        <v>440</v>
      </c>
      <c r="I28" s="138">
        <f t="shared" si="6"/>
        <v>5126.8148148148157</v>
      </c>
      <c r="J28" s="139">
        <v>1</v>
      </c>
      <c r="K28" s="140" t="s">
        <v>80</v>
      </c>
      <c r="L28" s="141">
        <v>130</v>
      </c>
      <c r="M28" s="142">
        <v>6</v>
      </c>
      <c r="N28" s="139">
        <f t="shared" si="7"/>
        <v>69.911111111111126</v>
      </c>
      <c r="O28" s="143">
        <f t="shared" si="8"/>
        <v>9088.4444444444471</v>
      </c>
      <c r="P28" s="144">
        <f t="shared" si="9"/>
        <v>1220</v>
      </c>
      <c r="Q28" s="160">
        <f t="shared" si="10"/>
        <v>14215.259259259261</v>
      </c>
      <c r="R28" s="169"/>
    </row>
    <row r="29" spans="1:18" ht="31.5">
      <c r="A29" s="11">
        <f>IF(D29=0,"",1+MAX(A$9:A28))</f>
        <v>17</v>
      </c>
      <c r="B29" s="151"/>
      <c r="C29" s="161" t="s">
        <v>66</v>
      </c>
      <c r="D29" s="162">
        <v>1.5762962962962963</v>
      </c>
      <c r="E29" s="163">
        <v>0.1</v>
      </c>
      <c r="F29" s="162">
        <f t="shared" si="11"/>
        <v>1.7339259259259261</v>
      </c>
      <c r="G29" s="159" t="s">
        <v>74</v>
      </c>
      <c r="H29" s="137">
        <v>440</v>
      </c>
      <c r="I29" s="138">
        <f t="shared" si="6"/>
        <v>762.92740740740749</v>
      </c>
      <c r="J29" s="139">
        <v>1</v>
      </c>
      <c r="K29" s="140" t="s">
        <v>80</v>
      </c>
      <c r="L29" s="141">
        <v>130</v>
      </c>
      <c r="M29" s="142">
        <v>6</v>
      </c>
      <c r="N29" s="139">
        <f t="shared" si="7"/>
        <v>10.403555555555556</v>
      </c>
      <c r="O29" s="143">
        <f t="shared" si="8"/>
        <v>1352.4622222222224</v>
      </c>
      <c r="P29" s="144">
        <f t="shared" si="9"/>
        <v>1220</v>
      </c>
      <c r="Q29" s="160">
        <f t="shared" si="10"/>
        <v>2115.3896296296298</v>
      </c>
      <c r="R29" s="169"/>
    </row>
    <row r="30" spans="1:18" ht="31.5">
      <c r="A30" s="11">
        <f>IF(D30=0,"",1+MAX(A$9:A29))</f>
        <v>18</v>
      </c>
      <c r="B30" s="151"/>
      <c r="C30" s="161" t="s">
        <v>68</v>
      </c>
      <c r="D30" s="162">
        <v>0.3888888888888889</v>
      </c>
      <c r="E30" s="163">
        <v>0.1</v>
      </c>
      <c r="F30" s="162">
        <f t="shared" si="11"/>
        <v>0.42777777777777781</v>
      </c>
      <c r="G30" s="159" t="s">
        <v>74</v>
      </c>
      <c r="H30" s="137">
        <v>440</v>
      </c>
      <c r="I30" s="138">
        <f t="shared" si="6"/>
        <v>188.22222222222223</v>
      </c>
      <c r="J30" s="139">
        <v>1</v>
      </c>
      <c r="K30" s="140" t="s">
        <v>80</v>
      </c>
      <c r="L30" s="141">
        <v>130</v>
      </c>
      <c r="M30" s="142">
        <v>6</v>
      </c>
      <c r="N30" s="139">
        <f t="shared" si="7"/>
        <v>2.5666666666666669</v>
      </c>
      <c r="O30" s="143">
        <f t="shared" si="8"/>
        <v>333.66666666666669</v>
      </c>
      <c r="P30" s="144">
        <f t="shared" si="9"/>
        <v>1220</v>
      </c>
      <c r="Q30" s="160">
        <f t="shared" si="10"/>
        <v>521.88888888888891</v>
      </c>
      <c r="R30" s="169"/>
    </row>
    <row r="31" spans="1:18">
      <c r="A31" s="11" t="str">
        <f>IF(D31=0,"",1+MAX(A$9:A30))</f>
        <v/>
      </c>
      <c r="B31" s="151"/>
      <c r="C31" s="161" t="s">
        <v>69</v>
      </c>
      <c r="D31" s="162"/>
      <c r="E31" s="163"/>
      <c r="F31" s="162"/>
      <c r="G31" s="159"/>
      <c r="H31" s="137"/>
      <c r="I31" s="138"/>
      <c r="J31" s="139"/>
      <c r="K31" s="140"/>
      <c r="L31" s="141"/>
      <c r="M31" s="142"/>
      <c r="N31" s="139"/>
      <c r="O31" s="143"/>
      <c r="P31" s="144"/>
      <c r="Q31" s="160"/>
      <c r="R31" s="169"/>
    </row>
    <row r="32" spans="1:18" ht="31.5">
      <c r="A32" s="11">
        <f>IF(D32=0,"",1+MAX(A$9:A31))</f>
        <v>19</v>
      </c>
      <c r="B32" s="151"/>
      <c r="C32" s="161" t="s">
        <v>70</v>
      </c>
      <c r="D32" s="162">
        <v>3.0577777777777779</v>
      </c>
      <c r="E32" s="163">
        <v>0.1</v>
      </c>
      <c r="F32" s="162">
        <f t="shared" si="11"/>
        <v>3.3635555555555561</v>
      </c>
      <c r="G32" s="159" t="s">
        <v>74</v>
      </c>
      <c r="H32" s="137">
        <v>440</v>
      </c>
      <c r="I32" s="138">
        <f t="shared" si="6"/>
        <v>1479.9644444444448</v>
      </c>
      <c r="J32" s="139">
        <v>1</v>
      </c>
      <c r="K32" s="140" t="s">
        <v>80</v>
      </c>
      <c r="L32" s="141">
        <v>130</v>
      </c>
      <c r="M32" s="142">
        <v>6</v>
      </c>
      <c r="N32" s="139">
        <f t="shared" si="7"/>
        <v>20.181333333333335</v>
      </c>
      <c r="O32" s="143">
        <f t="shared" si="8"/>
        <v>2623.5733333333337</v>
      </c>
      <c r="P32" s="144">
        <f t="shared" si="9"/>
        <v>1220</v>
      </c>
      <c r="Q32" s="160">
        <f t="shared" si="10"/>
        <v>4103.5377777777785</v>
      </c>
      <c r="R32" s="169"/>
    </row>
    <row r="33" spans="1:18" ht="31.5">
      <c r="A33" s="11">
        <f>IF(D33=0,"",1+MAX(A$9:A32))</f>
        <v>20</v>
      </c>
      <c r="B33" s="151"/>
      <c r="C33" s="161" t="s">
        <v>71</v>
      </c>
      <c r="D33" s="162">
        <v>5.4537037037037033</v>
      </c>
      <c r="E33" s="163">
        <v>0.1</v>
      </c>
      <c r="F33" s="162">
        <f t="shared" si="11"/>
        <v>5.9990740740740742</v>
      </c>
      <c r="G33" s="159" t="s">
        <v>74</v>
      </c>
      <c r="H33" s="137">
        <v>440</v>
      </c>
      <c r="I33" s="138">
        <f t="shared" ref="I33" si="12">H33*F33</f>
        <v>2639.5925925925926</v>
      </c>
      <c r="J33" s="139">
        <v>1</v>
      </c>
      <c r="K33" s="140" t="s">
        <v>80</v>
      </c>
      <c r="L33" s="141">
        <v>130</v>
      </c>
      <c r="M33" s="142">
        <v>6</v>
      </c>
      <c r="N33" s="139">
        <f t="shared" ref="N33" si="13">M33*F33</f>
        <v>35.994444444444447</v>
      </c>
      <c r="O33" s="143">
        <f t="shared" ref="O33" si="14">N33*L33</f>
        <v>4679.2777777777783</v>
      </c>
      <c r="P33" s="144">
        <f t="shared" ref="P33" si="15">(I33+O33)/F33</f>
        <v>1220</v>
      </c>
      <c r="Q33" s="160">
        <f t="shared" ref="Q33" si="16">P33*F33</f>
        <v>7318.8703703703704</v>
      </c>
      <c r="R33" s="169"/>
    </row>
    <row r="34" spans="1:18">
      <c r="A34" s="11">
        <f>IF(D34=0,"",1+MAX(A$9:A33))</f>
        <v>21</v>
      </c>
      <c r="B34" s="151"/>
      <c r="C34" s="161" t="s">
        <v>72</v>
      </c>
      <c r="D34" s="162">
        <f>63*1.16*0.33/27</f>
        <v>0.8932000000000001</v>
      </c>
      <c r="E34" s="163">
        <v>0.1</v>
      </c>
      <c r="F34" s="162">
        <f t="shared" ref="F34" si="17">(1+E34)*D34</f>
        <v>0.98252000000000017</v>
      </c>
      <c r="G34" s="159" t="s">
        <v>74</v>
      </c>
      <c r="H34" s="137">
        <v>440</v>
      </c>
      <c r="I34" s="138">
        <f t="shared" ref="I34" si="18">H34*F34</f>
        <v>432.30880000000008</v>
      </c>
      <c r="J34" s="139">
        <v>1</v>
      </c>
      <c r="K34" s="140" t="s">
        <v>80</v>
      </c>
      <c r="L34" s="141">
        <v>130</v>
      </c>
      <c r="M34" s="142">
        <v>6</v>
      </c>
      <c r="N34" s="139">
        <f t="shared" ref="N34" si="19">M34*F34</f>
        <v>5.8951200000000012</v>
      </c>
      <c r="O34" s="143">
        <f t="shared" ref="O34" si="20">N34*L34</f>
        <v>766.3656000000002</v>
      </c>
      <c r="P34" s="144">
        <f t="shared" ref="P34" si="21">(I34+O34)/F34</f>
        <v>1220.0000000000002</v>
      </c>
      <c r="Q34" s="160">
        <f t="shared" ref="Q34" si="22">P34*F34</f>
        <v>1198.6744000000003</v>
      </c>
      <c r="R34" s="169"/>
    </row>
    <row r="35" spans="1:18">
      <c r="A35" s="11" t="str">
        <f>IF(D35=0,"",1+MAX(A$9:A34))</f>
        <v/>
      </c>
      <c r="B35" s="151"/>
      <c r="C35" s="158" t="s">
        <v>88</v>
      </c>
      <c r="D35" s="162"/>
      <c r="E35" s="134"/>
      <c r="F35" s="164"/>
      <c r="G35" s="159"/>
      <c r="H35" s="137"/>
      <c r="I35" s="138"/>
      <c r="J35" s="139"/>
      <c r="K35" s="140"/>
      <c r="L35" s="141"/>
      <c r="M35" s="142"/>
      <c r="N35" s="139"/>
      <c r="O35" s="143"/>
      <c r="P35" s="144"/>
      <c r="Q35" s="160"/>
      <c r="R35" s="169"/>
    </row>
    <row r="36" spans="1:18">
      <c r="A36" s="11">
        <f>IF(D36=0,"",1+MAX(A$9:A35))</f>
        <v>22</v>
      </c>
      <c r="B36" s="151"/>
      <c r="C36" s="161" t="s">
        <v>82</v>
      </c>
      <c r="D36" s="162">
        <v>133</v>
      </c>
      <c r="E36" s="163">
        <v>0.1</v>
      </c>
      <c r="F36" s="162">
        <f t="shared" ref="F36:F42" si="23">(1+E36)*D36</f>
        <v>146.30000000000001</v>
      </c>
      <c r="G36" s="159" t="s">
        <v>86</v>
      </c>
      <c r="H36" s="137">
        <v>35.56</v>
      </c>
      <c r="I36" s="138">
        <f t="shared" ref="I36:I42" si="24">H36*F36</f>
        <v>5202.4280000000008</v>
      </c>
      <c r="J36" s="139">
        <v>1</v>
      </c>
      <c r="K36" s="140" t="s">
        <v>80</v>
      </c>
      <c r="L36" s="141">
        <v>130</v>
      </c>
      <c r="M36" s="142">
        <v>0.125</v>
      </c>
      <c r="N36" s="139">
        <f t="shared" ref="N36:N42" si="25">M36*F36</f>
        <v>18.287500000000001</v>
      </c>
      <c r="O36" s="143">
        <f t="shared" ref="O36:O42" si="26">N36*L36</f>
        <v>2377.375</v>
      </c>
      <c r="P36" s="144">
        <f t="shared" ref="P36:P42" si="27">(I36+O36)/F36</f>
        <v>51.81</v>
      </c>
      <c r="Q36" s="160">
        <f t="shared" ref="Q36:Q42" si="28">P36*F36</f>
        <v>7579.8030000000008</v>
      </c>
      <c r="R36" s="169"/>
    </row>
    <row r="37" spans="1:18">
      <c r="A37" s="11">
        <f>IF(D37=0,"",1+MAX(A$9:A36))</f>
        <v>23</v>
      </c>
      <c r="B37" s="151"/>
      <c r="C37" s="161" t="s">
        <v>83</v>
      </c>
      <c r="D37" s="162">
        <v>103</v>
      </c>
      <c r="E37" s="163">
        <v>0.1</v>
      </c>
      <c r="F37" s="162">
        <f t="shared" si="23"/>
        <v>113.30000000000001</v>
      </c>
      <c r="G37" s="159" t="s">
        <v>87</v>
      </c>
      <c r="H37" s="137">
        <v>24.95</v>
      </c>
      <c r="I37" s="138">
        <f t="shared" si="24"/>
        <v>2826.835</v>
      </c>
      <c r="J37" s="139">
        <v>1</v>
      </c>
      <c r="K37" s="140" t="s">
        <v>80</v>
      </c>
      <c r="L37" s="141">
        <v>130</v>
      </c>
      <c r="M37" s="142">
        <v>0.105</v>
      </c>
      <c r="N37" s="139">
        <f t="shared" si="25"/>
        <v>11.896500000000001</v>
      </c>
      <c r="O37" s="143">
        <f t="shared" si="26"/>
        <v>1546.5450000000001</v>
      </c>
      <c r="P37" s="144">
        <f t="shared" si="27"/>
        <v>38.599999999999994</v>
      </c>
      <c r="Q37" s="160">
        <f t="shared" si="28"/>
        <v>4373.38</v>
      </c>
      <c r="R37" s="169"/>
    </row>
    <row r="38" spans="1:18">
      <c r="A38" s="11" t="str">
        <f>IF(D38=0,"",1+MAX(A$9:A37))</f>
        <v/>
      </c>
      <c r="B38" s="151"/>
      <c r="C38" s="158" t="s">
        <v>88</v>
      </c>
      <c r="D38" s="162"/>
      <c r="E38" s="163"/>
      <c r="F38" s="162"/>
      <c r="G38" s="159"/>
      <c r="H38" s="137"/>
      <c r="I38" s="138"/>
      <c r="J38" s="139"/>
      <c r="K38" s="140"/>
      <c r="L38" s="141"/>
      <c r="M38" s="142"/>
      <c r="N38" s="139"/>
      <c r="O38" s="143"/>
      <c r="P38" s="144"/>
      <c r="Q38" s="160"/>
      <c r="R38" s="169"/>
    </row>
    <row r="39" spans="1:18">
      <c r="A39" s="11">
        <f>IF(D39=0,"",1+MAX(A$9:A38))</f>
        <v>24</v>
      </c>
      <c r="B39" s="151"/>
      <c r="C39" s="161" t="s">
        <v>84</v>
      </c>
      <c r="D39" s="162">
        <v>44</v>
      </c>
      <c r="E39" s="163">
        <v>0.1</v>
      </c>
      <c r="F39" s="162">
        <f t="shared" si="23"/>
        <v>48.400000000000006</v>
      </c>
      <c r="G39" s="159" t="s">
        <v>87</v>
      </c>
      <c r="H39" s="137">
        <v>28.95</v>
      </c>
      <c r="I39" s="138">
        <f t="shared" si="24"/>
        <v>1401.18</v>
      </c>
      <c r="J39" s="139">
        <v>1</v>
      </c>
      <c r="K39" s="140" t="s">
        <v>80</v>
      </c>
      <c r="L39" s="141">
        <v>130</v>
      </c>
      <c r="M39" s="142">
        <v>0.112</v>
      </c>
      <c r="N39" s="139">
        <f t="shared" si="25"/>
        <v>5.4208000000000007</v>
      </c>
      <c r="O39" s="143">
        <f t="shared" si="26"/>
        <v>704.70400000000006</v>
      </c>
      <c r="P39" s="144">
        <f t="shared" si="27"/>
        <v>43.51</v>
      </c>
      <c r="Q39" s="160">
        <f t="shared" si="28"/>
        <v>2105.884</v>
      </c>
      <c r="R39" s="169"/>
    </row>
    <row r="40" spans="1:18">
      <c r="A40" s="11">
        <f>IF(D40=0,"",1+MAX(A$9:A39))</f>
        <v>25</v>
      </c>
      <c r="B40" s="151"/>
      <c r="C40" s="161" t="s">
        <v>85</v>
      </c>
      <c r="D40" s="162">
        <v>80</v>
      </c>
      <c r="E40" s="163">
        <v>0.1</v>
      </c>
      <c r="F40" s="162">
        <f t="shared" si="23"/>
        <v>88</v>
      </c>
      <c r="G40" s="159" t="s">
        <v>87</v>
      </c>
      <c r="H40" s="137">
        <v>24.54</v>
      </c>
      <c r="I40" s="138">
        <f t="shared" si="24"/>
        <v>2159.52</v>
      </c>
      <c r="J40" s="139">
        <v>1</v>
      </c>
      <c r="K40" s="140" t="s">
        <v>80</v>
      </c>
      <c r="L40" s="141">
        <v>130</v>
      </c>
      <c r="M40" s="142">
        <v>0.1065</v>
      </c>
      <c r="N40" s="139">
        <f t="shared" si="25"/>
        <v>9.3719999999999999</v>
      </c>
      <c r="O40" s="143">
        <f t="shared" si="26"/>
        <v>1218.3599999999999</v>
      </c>
      <c r="P40" s="144">
        <f t="shared" si="27"/>
        <v>38.384999999999998</v>
      </c>
      <c r="Q40" s="160">
        <f t="shared" si="28"/>
        <v>3377.8799999999997</v>
      </c>
      <c r="R40" s="169"/>
    </row>
    <row r="41" spans="1:18">
      <c r="A41" s="11" t="str">
        <f>IF(D41=0,"",1+MAX(A$9:A40))</f>
        <v/>
      </c>
      <c r="B41" s="151"/>
      <c r="C41" s="158" t="s">
        <v>89</v>
      </c>
      <c r="D41" s="162"/>
      <c r="E41" s="163"/>
      <c r="F41" s="162"/>
      <c r="G41" s="159"/>
      <c r="H41" s="137"/>
      <c r="I41" s="138"/>
      <c r="J41" s="139"/>
      <c r="K41" s="140"/>
      <c r="L41" s="141"/>
      <c r="M41" s="142"/>
      <c r="N41" s="139"/>
      <c r="O41" s="143"/>
      <c r="P41" s="144"/>
      <c r="Q41" s="160"/>
      <c r="R41" s="169"/>
    </row>
    <row r="42" spans="1:18">
      <c r="A42" s="11">
        <f>IF(D42=0,"",1+MAX(A$9:A41))</f>
        <v>26</v>
      </c>
      <c r="B42" s="151"/>
      <c r="C42" s="161" t="s">
        <v>89</v>
      </c>
      <c r="D42" s="162">
        <v>958</v>
      </c>
      <c r="E42" s="163">
        <v>0.1</v>
      </c>
      <c r="F42" s="162">
        <f t="shared" si="23"/>
        <v>1053.8000000000002</v>
      </c>
      <c r="G42" s="159" t="s">
        <v>86</v>
      </c>
      <c r="H42" s="137">
        <v>5.98</v>
      </c>
      <c r="I42" s="138">
        <f t="shared" si="24"/>
        <v>6301.724000000002</v>
      </c>
      <c r="J42" s="139">
        <v>1</v>
      </c>
      <c r="K42" s="140" t="s">
        <v>80</v>
      </c>
      <c r="L42" s="141">
        <v>130</v>
      </c>
      <c r="M42" s="142">
        <v>3.5000000000000003E-2</v>
      </c>
      <c r="N42" s="139">
        <f t="shared" si="25"/>
        <v>36.88300000000001</v>
      </c>
      <c r="O42" s="143">
        <f t="shared" si="26"/>
        <v>4794.7900000000009</v>
      </c>
      <c r="P42" s="144">
        <f t="shared" si="27"/>
        <v>10.530000000000001</v>
      </c>
      <c r="Q42" s="160">
        <f t="shared" si="28"/>
        <v>11096.514000000003</v>
      </c>
      <c r="R42" s="169"/>
    </row>
    <row r="43" spans="1:18">
      <c r="A43" s="11" t="str">
        <f>IF(D43=0,"",1+MAX(A$9:A42))</f>
        <v/>
      </c>
      <c r="B43" s="151"/>
      <c r="C43" s="158" t="s">
        <v>73</v>
      </c>
      <c r="D43" s="162"/>
      <c r="E43" s="165"/>
      <c r="F43" s="165"/>
      <c r="G43" s="159"/>
      <c r="H43" s="137"/>
      <c r="I43" s="138"/>
      <c r="J43" s="139"/>
      <c r="K43" s="140"/>
      <c r="L43" s="141"/>
      <c r="M43" s="142"/>
      <c r="N43" s="139"/>
      <c r="O43" s="143"/>
      <c r="P43" s="144"/>
      <c r="Q43" s="160"/>
      <c r="R43" s="169"/>
    </row>
    <row r="44" spans="1:18" ht="31.5">
      <c r="A44" s="11">
        <f>IF(D44=0,"",1+MAX(A$9:A43))</f>
        <v>27</v>
      </c>
      <c r="B44" s="151"/>
      <c r="C44" s="161" t="s">
        <v>79</v>
      </c>
      <c r="D44" s="162">
        <v>2.1222250000000002E-2</v>
      </c>
      <c r="E44" s="163">
        <v>0.1</v>
      </c>
      <c r="F44" s="162">
        <f t="shared" ref="F44:F65" si="29">(1+E44)*D44</f>
        <v>2.3344475000000003E-2</v>
      </c>
      <c r="G44" s="165" t="s">
        <v>94</v>
      </c>
      <c r="H44" s="137">
        <v>3154</v>
      </c>
      <c r="I44" s="138">
        <f t="shared" ref="I44" si="30">H44*F44</f>
        <v>73.628474150000017</v>
      </c>
      <c r="J44" s="139">
        <v>1</v>
      </c>
      <c r="K44" s="140" t="s">
        <v>80</v>
      </c>
      <c r="L44" s="141">
        <v>130</v>
      </c>
      <c r="M44" s="142">
        <v>33</v>
      </c>
      <c r="N44" s="139">
        <f t="shared" ref="N44:N65" si="31">M44*F44</f>
        <v>0.77036767500000014</v>
      </c>
      <c r="O44" s="143">
        <f t="shared" ref="O44:O65" si="32">N44*L44</f>
        <v>100.14779775000002</v>
      </c>
      <c r="P44" s="144">
        <f t="shared" ref="P44:P65" si="33">(I44+O44)/F44</f>
        <v>7444.0000000000009</v>
      </c>
      <c r="Q44" s="160">
        <f t="shared" ref="Q44:Q65" si="34">P44*F44</f>
        <v>173.77627190000004</v>
      </c>
      <c r="R44" s="169"/>
    </row>
    <row r="45" spans="1:18" ht="47.25">
      <c r="A45" s="11">
        <f>IF(D45=0,"",1+MAX(A$9:A44))</f>
        <v>28</v>
      </c>
      <c r="B45" s="151"/>
      <c r="C45" s="161" t="s">
        <v>75</v>
      </c>
      <c r="D45" s="162">
        <v>7.5710000000000013E-2</v>
      </c>
      <c r="E45" s="163">
        <v>0.1</v>
      </c>
      <c r="F45" s="162">
        <f t="shared" si="29"/>
        <v>8.3281000000000022E-2</v>
      </c>
      <c r="G45" s="165" t="s">
        <v>94</v>
      </c>
      <c r="H45" s="137">
        <v>3154</v>
      </c>
      <c r="I45" s="138">
        <f t="shared" ref="I45" si="35">H45*F45</f>
        <v>262.66827400000005</v>
      </c>
      <c r="J45" s="139">
        <v>1</v>
      </c>
      <c r="K45" s="140" t="s">
        <v>80</v>
      </c>
      <c r="L45" s="141">
        <v>130</v>
      </c>
      <c r="M45" s="142">
        <v>33</v>
      </c>
      <c r="N45" s="139">
        <f t="shared" si="31"/>
        <v>2.7482730000000006</v>
      </c>
      <c r="O45" s="143">
        <f t="shared" si="32"/>
        <v>357.2754900000001</v>
      </c>
      <c r="P45" s="144">
        <f t="shared" si="33"/>
        <v>7443.9999999999991</v>
      </c>
      <c r="Q45" s="160">
        <f t="shared" si="34"/>
        <v>619.9437640000001</v>
      </c>
      <c r="R45" s="169"/>
    </row>
    <row r="46" spans="1:18">
      <c r="A46" s="11" t="str">
        <f>IF(D46=0,"",1+MAX(A$9:A45))</f>
        <v/>
      </c>
      <c r="B46" s="151"/>
      <c r="C46" s="161" t="s">
        <v>60</v>
      </c>
      <c r="D46" s="162"/>
      <c r="E46" s="163"/>
      <c r="F46" s="162"/>
      <c r="G46" s="165"/>
      <c r="H46" s="137"/>
      <c r="I46" s="138"/>
      <c r="J46" s="139"/>
      <c r="K46" s="140"/>
      <c r="L46" s="141"/>
      <c r="M46" s="142"/>
      <c r="N46" s="139"/>
      <c r="O46" s="143"/>
      <c r="P46" s="144"/>
      <c r="Q46" s="160"/>
      <c r="R46" s="169"/>
    </row>
    <row r="47" spans="1:18">
      <c r="A47" s="11" t="str">
        <f>IF(D47=0,"",1+MAX(A$9:A46))</f>
        <v/>
      </c>
      <c r="B47" s="151"/>
      <c r="C47" s="161" t="s">
        <v>61</v>
      </c>
      <c r="D47" s="162"/>
      <c r="E47" s="163"/>
      <c r="F47" s="162"/>
      <c r="G47" s="165"/>
      <c r="H47" s="137"/>
      <c r="I47" s="138"/>
      <c r="J47" s="139"/>
      <c r="K47" s="140"/>
      <c r="L47" s="141"/>
      <c r="M47" s="142"/>
      <c r="N47" s="139"/>
      <c r="O47" s="143"/>
      <c r="P47" s="144"/>
      <c r="Q47" s="160"/>
      <c r="R47" s="169"/>
    </row>
    <row r="48" spans="1:18" ht="31.5">
      <c r="A48" s="11">
        <f>IF(D48=0,"",1+MAX(A$9:A47))</f>
        <v>29</v>
      </c>
      <c r="B48" s="151"/>
      <c r="C48" s="161" t="s">
        <v>62</v>
      </c>
      <c r="D48" s="162">
        <v>8.4419999999999995E-2</v>
      </c>
      <c r="E48" s="163">
        <v>0.1</v>
      </c>
      <c r="F48" s="162">
        <f t="shared" si="29"/>
        <v>9.2862E-2</v>
      </c>
      <c r="G48" s="165" t="s">
        <v>94</v>
      </c>
      <c r="H48" s="137">
        <v>3154</v>
      </c>
      <c r="I48" s="138">
        <f t="shared" ref="I48" si="36">H48*F48</f>
        <v>292.88674800000001</v>
      </c>
      <c r="J48" s="139">
        <v>1</v>
      </c>
      <c r="K48" s="140" t="s">
        <v>80</v>
      </c>
      <c r="L48" s="141">
        <v>130</v>
      </c>
      <c r="M48" s="142">
        <v>33</v>
      </c>
      <c r="N48" s="139">
        <f t="shared" si="31"/>
        <v>3.0644460000000002</v>
      </c>
      <c r="O48" s="143">
        <f t="shared" si="32"/>
        <v>398.37798000000004</v>
      </c>
      <c r="P48" s="144">
        <f t="shared" si="33"/>
        <v>7444.0000000000009</v>
      </c>
      <c r="Q48" s="160">
        <f t="shared" si="34"/>
        <v>691.2647280000001</v>
      </c>
      <c r="R48" s="169"/>
    </row>
    <row r="49" spans="1:18" ht="16.5" thickBot="1">
      <c r="A49" s="11" t="str">
        <f>IF(D49=0,"",1+MAX(A$9:A48))</f>
        <v/>
      </c>
      <c r="B49" s="151"/>
      <c r="C49" s="161" t="s">
        <v>63</v>
      </c>
      <c r="D49" s="162"/>
      <c r="E49" s="163"/>
      <c r="F49" s="162"/>
      <c r="G49" s="165"/>
      <c r="H49" s="137"/>
      <c r="I49" s="138"/>
      <c r="J49" s="139"/>
      <c r="K49" s="140"/>
      <c r="L49" s="141"/>
      <c r="M49" s="142"/>
      <c r="N49" s="139"/>
      <c r="O49" s="143"/>
      <c r="P49" s="144"/>
      <c r="Q49" s="160"/>
      <c r="R49" s="169"/>
    </row>
    <row r="50" spans="1:18">
      <c r="A50" s="130"/>
      <c r="B50" s="121"/>
      <c r="C50" s="122"/>
      <c r="D50" s="123"/>
      <c r="E50" s="124"/>
      <c r="F50" s="124"/>
      <c r="G50" s="124"/>
      <c r="H50" s="124"/>
      <c r="I50" s="124"/>
      <c r="J50" s="124"/>
      <c r="K50" s="124"/>
      <c r="L50" s="124"/>
      <c r="M50" s="125"/>
      <c r="N50" s="126"/>
      <c r="O50" s="127"/>
      <c r="P50" s="126"/>
      <c r="Q50" s="126"/>
      <c r="R50" s="128"/>
    </row>
    <row r="51" spans="1:18">
      <c r="A51" s="1" t="s">
        <v>91</v>
      </c>
      <c r="B51" s="88"/>
      <c r="C51" s="6"/>
      <c r="D51" s="7"/>
      <c r="E51" s="13"/>
      <c r="F51" s="13"/>
      <c r="G51" s="13"/>
      <c r="H51" s="13"/>
      <c r="I51" s="13"/>
      <c r="J51" s="13"/>
      <c r="K51" s="13"/>
      <c r="L51" s="16" t="s">
        <v>45</v>
      </c>
      <c r="M51" s="87" t="s">
        <v>46</v>
      </c>
      <c r="N51" s="13"/>
      <c r="O51" s="3"/>
      <c r="P51" s="15"/>
      <c r="Q51" s="15"/>
      <c r="R51" s="85"/>
    </row>
    <row r="52" spans="1:18">
      <c r="A52" s="1" t="s">
        <v>51</v>
      </c>
      <c r="B52" s="88"/>
      <c r="C52" s="2"/>
      <c r="D52" s="7"/>
      <c r="E52" s="13"/>
      <c r="F52" s="13"/>
      <c r="G52" s="13"/>
      <c r="H52" s="13"/>
      <c r="I52" s="13"/>
      <c r="J52" s="13"/>
      <c r="K52" s="13"/>
      <c r="L52" s="16" t="s">
        <v>6</v>
      </c>
      <c r="M52" s="87" t="s">
        <v>47</v>
      </c>
      <c r="N52" s="13"/>
      <c r="O52" s="3"/>
      <c r="P52" s="16"/>
      <c r="Q52" s="87"/>
      <c r="R52" s="85"/>
    </row>
    <row r="53" spans="1:18">
      <c r="A53" s="5"/>
      <c r="B53" s="89"/>
      <c r="C53" s="6"/>
      <c r="D53" s="7"/>
      <c r="E53" s="13"/>
      <c r="F53" s="13"/>
      <c r="G53" s="13"/>
      <c r="H53" s="13"/>
      <c r="I53" s="13"/>
      <c r="J53" s="13"/>
      <c r="K53" s="13"/>
      <c r="L53" s="16" t="s">
        <v>7</v>
      </c>
      <c r="M53" s="16"/>
      <c r="N53" s="13"/>
      <c r="O53" s="3"/>
      <c r="P53" s="16"/>
      <c r="Q53" s="87"/>
      <c r="R53" s="85"/>
    </row>
    <row r="54" spans="1:18">
      <c r="A54" s="8" t="s">
        <v>90</v>
      </c>
      <c r="B54" s="90"/>
      <c r="C54" s="4"/>
      <c r="D54" s="7"/>
      <c r="E54" s="13"/>
      <c r="F54" s="13"/>
      <c r="G54" s="13"/>
      <c r="H54" s="13"/>
      <c r="I54" s="13"/>
      <c r="J54" s="13"/>
      <c r="K54" s="13"/>
      <c r="L54" s="16" t="s">
        <v>0</v>
      </c>
      <c r="M54" s="12">
        <f ca="1">TODAY()</f>
        <v>46151</v>
      </c>
      <c r="N54" s="13"/>
      <c r="O54" s="3"/>
      <c r="P54" s="16"/>
      <c r="Q54" s="16"/>
      <c r="R54" s="85"/>
    </row>
    <row r="55" spans="1:18" ht="16.5" thickBot="1">
      <c r="A55" s="111"/>
      <c r="B55" s="112"/>
      <c r="C55" s="112"/>
      <c r="D55" s="7"/>
      <c r="E55" s="9"/>
      <c r="F55" s="13"/>
      <c r="G55" s="13"/>
      <c r="H55" s="13"/>
      <c r="I55" s="13"/>
      <c r="J55" s="13"/>
      <c r="K55" s="13"/>
      <c r="L55" s="13"/>
      <c r="M55" s="58"/>
      <c r="N55" s="14"/>
      <c r="O55" s="3"/>
      <c r="P55" s="16"/>
      <c r="Q55" s="12"/>
      <c r="R55" s="86"/>
    </row>
    <row r="56" spans="1:18" ht="36.75" thickBot="1">
      <c r="A56" s="129" t="s">
        <v>8</v>
      </c>
      <c r="B56" s="117" t="s">
        <v>48</v>
      </c>
      <c r="C56" s="118" t="s">
        <v>1</v>
      </c>
      <c r="D56" s="118" t="s">
        <v>9</v>
      </c>
      <c r="E56" s="118" t="s">
        <v>10</v>
      </c>
      <c r="F56" s="117" t="s">
        <v>11</v>
      </c>
      <c r="G56" s="118" t="s">
        <v>12</v>
      </c>
      <c r="H56" s="118" t="s">
        <v>22</v>
      </c>
      <c r="I56" s="117" t="s">
        <v>2</v>
      </c>
      <c r="J56" s="117" t="s">
        <v>39</v>
      </c>
      <c r="K56" s="117" t="s">
        <v>38</v>
      </c>
      <c r="L56" s="117" t="s">
        <v>34</v>
      </c>
      <c r="M56" s="119" t="s">
        <v>35</v>
      </c>
      <c r="N56" s="117" t="s">
        <v>36</v>
      </c>
      <c r="O56" s="117" t="s">
        <v>3</v>
      </c>
      <c r="P56" s="118" t="s">
        <v>13</v>
      </c>
      <c r="Q56" s="118" t="s">
        <v>4</v>
      </c>
      <c r="R56" s="120" t="s">
        <v>14</v>
      </c>
    </row>
    <row r="57" spans="1:18" ht="16.5" thickBot="1">
      <c r="A57" s="70"/>
      <c r="B57" s="99" t="s">
        <v>49</v>
      </c>
      <c r="C57" s="71" t="s">
        <v>15</v>
      </c>
      <c r="D57" s="109"/>
      <c r="E57" s="109"/>
      <c r="F57" s="109"/>
      <c r="G57" s="109"/>
      <c r="H57" s="109"/>
      <c r="I57" s="109"/>
      <c r="J57" s="109"/>
      <c r="K57" s="109"/>
      <c r="L57" s="109"/>
      <c r="M57" s="109"/>
      <c r="N57" s="109"/>
      <c r="O57" s="109"/>
      <c r="P57" s="109"/>
      <c r="Q57" s="109"/>
      <c r="R57" s="110"/>
    </row>
    <row r="58" spans="1:18" ht="31.5">
      <c r="A58" s="11">
        <f>IF(D58=0,"",1+MAX(A$9:A49))</f>
        <v>30</v>
      </c>
      <c r="B58" s="151"/>
      <c r="C58" s="161" t="s">
        <v>64</v>
      </c>
      <c r="D58" s="162">
        <v>0.14779529999999999</v>
      </c>
      <c r="E58" s="163">
        <v>0.1</v>
      </c>
      <c r="F58" s="162">
        <f t="shared" si="29"/>
        <v>0.16257483</v>
      </c>
      <c r="G58" s="165" t="s">
        <v>94</v>
      </c>
      <c r="H58" s="137">
        <v>3154</v>
      </c>
      <c r="I58" s="138">
        <f t="shared" ref="I58:I60" si="37">H58*F58</f>
        <v>512.76101382000002</v>
      </c>
      <c r="J58" s="139">
        <v>1</v>
      </c>
      <c r="K58" s="140" t="s">
        <v>80</v>
      </c>
      <c r="L58" s="141">
        <v>130</v>
      </c>
      <c r="M58" s="142">
        <v>33</v>
      </c>
      <c r="N58" s="139">
        <f t="shared" si="31"/>
        <v>5.3649693899999997</v>
      </c>
      <c r="O58" s="143">
        <f t="shared" si="32"/>
        <v>697.44602069999996</v>
      </c>
      <c r="P58" s="144">
        <f t="shared" si="33"/>
        <v>7444</v>
      </c>
      <c r="Q58" s="160">
        <f t="shared" si="34"/>
        <v>1210.20703452</v>
      </c>
      <c r="R58" s="169"/>
    </row>
    <row r="59" spans="1:18" ht="31.5">
      <c r="A59" s="11">
        <f>IF(D59=0,"",1+MAX(A$9:A58))</f>
        <v>31</v>
      </c>
      <c r="B59" s="151"/>
      <c r="C59" s="161" t="s">
        <v>65</v>
      </c>
      <c r="D59" s="162">
        <v>0.44220000000000004</v>
      </c>
      <c r="E59" s="163">
        <v>0.1</v>
      </c>
      <c r="F59" s="162">
        <f t="shared" si="29"/>
        <v>0.48642000000000007</v>
      </c>
      <c r="G59" s="165" t="s">
        <v>94</v>
      </c>
      <c r="H59" s="137">
        <v>3154</v>
      </c>
      <c r="I59" s="138">
        <f t="shared" si="37"/>
        <v>1534.1686800000002</v>
      </c>
      <c r="J59" s="139">
        <v>1</v>
      </c>
      <c r="K59" s="140" t="s">
        <v>80</v>
      </c>
      <c r="L59" s="141">
        <v>130</v>
      </c>
      <c r="M59" s="142">
        <v>33</v>
      </c>
      <c r="N59" s="139">
        <f t="shared" si="31"/>
        <v>16.051860000000001</v>
      </c>
      <c r="O59" s="143">
        <f t="shared" si="32"/>
        <v>2086.7418000000002</v>
      </c>
      <c r="P59" s="144">
        <f t="shared" si="33"/>
        <v>7444</v>
      </c>
      <c r="Q59" s="160">
        <f t="shared" si="34"/>
        <v>3620.9104800000005</v>
      </c>
      <c r="R59" s="169"/>
    </row>
    <row r="60" spans="1:18" ht="31.5">
      <c r="A60" s="11">
        <f>IF(D60=0,"",1+MAX(A$9:A59))</f>
        <v>32</v>
      </c>
      <c r="B60" s="151"/>
      <c r="C60" s="161" t="s">
        <v>66</v>
      </c>
      <c r="D60" s="162">
        <v>6.0675200000000006E-2</v>
      </c>
      <c r="E60" s="163">
        <v>0.1</v>
      </c>
      <c r="F60" s="162">
        <f t="shared" si="29"/>
        <v>6.6742720000000005E-2</v>
      </c>
      <c r="G60" s="165" t="s">
        <v>94</v>
      </c>
      <c r="H60" s="137">
        <v>3154</v>
      </c>
      <c r="I60" s="138">
        <f t="shared" si="37"/>
        <v>210.50653888000002</v>
      </c>
      <c r="J60" s="139">
        <v>1</v>
      </c>
      <c r="K60" s="140" t="s">
        <v>80</v>
      </c>
      <c r="L60" s="141">
        <v>130</v>
      </c>
      <c r="M60" s="142">
        <v>33</v>
      </c>
      <c r="N60" s="139">
        <f t="shared" si="31"/>
        <v>2.2025097600000003</v>
      </c>
      <c r="O60" s="143">
        <f t="shared" si="32"/>
        <v>286.32626880000004</v>
      </c>
      <c r="P60" s="144">
        <f t="shared" si="33"/>
        <v>7444.0000000000009</v>
      </c>
      <c r="Q60" s="160">
        <f t="shared" si="34"/>
        <v>496.83280768000009</v>
      </c>
      <c r="R60" s="169"/>
    </row>
    <row r="61" spans="1:18">
      <c r="A61" s="11" t="str">
        <f>IF(D61=0,"",1+MAX(A$9:A60))</f>
        <v/>
      </c>
      <c r="B61" s="151"/>
      <c r="C61" s="161" t="s">
        <v>67</v>
      </c>
      <c r="D61" s="162"/>
      <c r="E61" s="163"/>
      <c r="F61" s="162"/>
      <c r="G61" s="165"/>
      <c r="H61" s="137"/>
      <c r="I61" s="138"/>
      <c r="J61" s="139"/>
      <c r="K61" s="140"/>
      <c r="L61" s="141"/>
      <c r="M61" s="142"/>
      <c r="N61" s="139"/>
      <c r="O61" s="143"/>
      <c r="P61" s="144"/>
      <c r="Q61" s="160"/>
      <c r="R61" s="169"/>
    </row>
    <row r="62" spans="1:18" ht="31.5">
      <c r="A62" s="11">
        <f>IF(D62=0,"",1+MAX(A$9:A61))</f>
        <v>33</v>
      </c>
      <c r="B62" s="151"/>
      <c r="C62" s="161" t="s">
        <v>68</v>
      </c>
      <c r="D62" s="162">
        <v>1.3671350000000002E-2</v>
      </c>
      <c r="E62" s="163">
        <v>0.1</v>
      </c>
      <c r="F62" s="162">
        <f t="shared" si="29"/>
        <v>1.5038485000000004E-2</v>
      </c>
      <c r="G62" s="165" t="s">
        <v>94</v>
      </c>
      <c r="H62" s="137">
        <v>3154</v>
      </c>
      <c r="I62" s="138">
        <f t="shared" ref="I62" si="38">H62*F62</f>
        <v>47.431381690000016</v>
      </c>
      <c r="J62" s="139">
        <v>1</v>
      </c>
      <c r="K62" s="140" t="s">
        <v>80</v>
      </c>
      <c r="L62" s="141">
        <v>130</v>
      </c>
      <c r="M62" s="142">
        <v>33</v>
      </c>
      <c r="N62" s="139">
        <f t="shared" si="31"/>
        <v>0.49627000500000013</v>
      </c>
      <c r="O62" s="143">
        <f t="shared" si="32"/>
        <v>64.515100650000022</v>
      </c>
      <c r="P62" s="144">
        <f t="shared" si="33"/>
        <v>7444.0000000000009</v>
      </c>
      <c r="Q62" s="160">
        <f t="shared" si="34"/>
        <v>111.94648234000005</v>
      </c>
      <c r="R62" s="169"/>
    </row>
    <row r="63" spans="1:18">
      <c r="A63" s="11" t="str">
        <f>IF(D63=0,"",1+MAX(A$9:A62))</f>
        <v/>
      </c>
      <c r="B63" s="151"/>
      <c r="C63" s="161" t="s">
        <v>69</v>
      </c>
      <c r="D63" s="162"/>
      <c r="E63" s="163"/>
      <c r="F63" s="162"/>
      <c r="G63" s="165"/>
      <c r="H63" s="137"/>
      <c r="I63" s="138"/>
      <c r="J63" s="139"/>
      <c r="K63" s="140"/>
      <c r="L63" s="141"/>
      <c r="M63" s="142"/>
      <c r="N63" s="139"/>
      <c r="O63" s="143"/>
      <c r="P63" s="144"/>
      <c r="Q63" s="160"/>
      <c r="R63" s="169"/>
    </row>
    <row r="64" spans="1:18" ht="31.5">
      <c r="A64" s="11">
        <f>IF(D64=0,"",1+MAX(A$9:A63))</f>
        <v>34</v>
      </c>
      <c r="B64" s="151"/>
      <c r="C64" s="161" t="s">
        <v>70</v>
      </c>
      <c r="D64" s="162">
        <v>7.1395200000000006E-2</v>
      </c>
      <c r="E64" s="163">
        <v>0.1</v>
      </c>
      <c r="F64" s="162">
        <f t="shared" si="29"/>
        <v>7.8534720000000016E-2</v>
      </c>
      <c r="G64" s="165" t="s">
        <v>94</v>
      </c>
      <c r="H64" s="137">
        <v>3154</v>
      </c>
      <c r="I64" s="138">
        <f t="shared" ref="I64:I65" si="39">H64*F64</f>
        <v>247.69850688000005</v>
      </c>
      <c r="J64" s="139">
        <v>1</v>
      </c>
      <c r="K64" s="140" t="s">
        <v>80</v>
      </c>
      <c r="L64" s="141">
        <v>130</v>
      </c>
      <c r="M64" s="142">
        <v>33</v>
      </c>
      <c r="N64" s="139">
        <f t="shared" si="31"/>
        <v>2.5916457600000005</v>
      </c>
      <c r="O64" s="143">
        <f t="shared" si="32"/>
        <v>336.91394880000007</v>
      </c>
      <c r="P64" s="144">
        <f t="shared" si="33"/>
        <v>7444</v>
      </c>
      <c r="Q64" s="160">
        <f t="shared" si="34"/>
        <v>584.61245568000015</v>
      </c>
      <c r="R64" s="169"/>
    </row>
    <row r="65" spans="1:18" ht="31.5">
      <c r="A65" s="11">
        <f>IF(D65=0,"",1+MAX(A$9:A64))</f>
        <v>35</v>
      </c>
      <c r="B65" s="151"/>
      <c r="C65" s="161" t="s">
        <v>71</v>
      </c>
      <c r="D65" s="162">
        <v>0.1298125</v>
      </c>
      <c r="E65" s="163">
        <v>0.1</v>
      </c>
      <c r="F65" s="162">
        <f t="shared" si="29"/>
        <v>0.14279375</v>
      </c>
      <c r="G65" s="165" t="s">
        <v>94</v>
      </c>
      <c r="H65" s="137">
        <v>3154</v>
      </c>
      <c r="I65" s="138">
        <f t="shared" si="39"/>
        <v>450.3714875</v>
      </c>
      <c r="J65" s="139">
        <v>1</v>
      </c>
      <c r="K65" s="140" t="s">
        <v>80</v>
      </c>
      <c r="L65" s="141">
        <v>130</v>
      </c>
      <c r="M65" s="142">
        <v>33</v>
      </c>
      <c r="N65" s="139">
        <f t="shared" si="31"/>
        <v>4.71219375</v>
      </c>
      <c r="O65" s="143">
        <f t="shared" si="32"/>
        <v>612.58518749999996</v>
      </c>
      <c r="P65" s="144">
        <f t="shared" si="33"/>
        <v>7443.9999999999991</v>
      </c>
      <c r="Q65" s="160">
        <f t="shared" si="34"/>
        <v>1062.9566749999999</v>
      </c>
      <c r="R65" s="169"/>
    </row>
    <row r="66" spans="1:18">
      <c r="A66" s="11" t="str">
        <f>IF(D66=0,"",1+MAX(A$9:A65))</f>
        <v/>
      </c>
      <c r="B66" s="151"/>
      <c r="C66" s="161" t="s">
        <v>72</v>
      </c>
      <c r="D66" s="162"/>
      <c r="E66" s="163"/>
      <c r="F66" s="162"/>
      <c r="G66" s="165"/>
      <c r="H66" s="137"/>
      <c r="I66" s="138">
        <f t="shared" ref="I66:I67" si="40">H66*F66</f>
        <v>0</v>
      </c>
      <c r="J66" s="139">
        <v>2</v>
      </c>
      <c r="K66" s="140" t="s">
        <v>80</v>
      </c>
      <c r="L66" s="141">
        <v>130</v>
      </c>
      <c r="M66" s="142"/>
      <c r="N66" s="139"/>
      <c r="O66" s="143"/>
      <c r="P66" s="144"/>
      <c r="Q66" s="160"/>
      <c r="R66" s="169"/>
    </row>
    <row r="67" spans="1:18">
      <c r="A67" s="11" t="str">
        <f>IF(D67=0,"",1+MAX(A$9:A66))</f>
        <v/>
      </c>
      <c r="B67" s="151"/>
      <c r="C67" s="166"/>
      <c r="D67" s="162"/>
      <c r="E67" s="163"/>
      <c r="F67" s="162"/>
      <c r="G67" s="165"/>
      <c r="H67" s="137"/>
      <c r="I67" s="138">
        <f t="shared" si="40"/>
        <v>0</v>
      </c>
      <c r="J67" s="139">
        <v>3</v>
      </c>
      <c r="K67" s="140" t="s">
        <v>80</v>
      </c>
      <c r="L67" s="141">
        <v>130</v>
      </c>
      <c r="M67" s="142"/>
      <c r="N67" s="139"/>
      <c r="O67" s="143"/>
      <c r="P67" s="144"/>
      <c r="Q67" s="160"/>
      <c r="R67" s="169"/>
    </row>
    <row r="68" spans="1:18">
      <c r="A68" s="11" t="str">
        <f>IF(D68=0,"",1+MAX(A$9:A67))</f>
        <v/>
      </c>
      <c r="B68" s="151"/>
      <c r="C68" s="158" t="s">
        <v>76</v>
      </c>
      <c r="D68" s="162"/>
      <c r="E68" s="163"/>
      <c r="F68" s="162"/>
      <c r="G68" s="165"/>
      <c r="H68" s="137"/>
      <c r="I68" s="138"/>
      <c r="J68" s="139"/>
      <c r="K68" s="140"/>
      <c r="L68" s="141"/>
      <c r="M68" s="142"/>
      <c r="N68" s="139"/>
      <c r="O68" s="143"/>
      <c r="P68" s="144"/>
      <c r="Q68" s="160"/>
      <c r="R68" s="169"/>
    </row>
    <row r="69" spans="1:18">
      <c r="A69" s="11">
        <f>IF(D69=0,"",1+MAX(A$9:A68))</f>
        <v>36</v>
      </c>
      <c r="B69" s="151"/>
      <c r="C69" s="167" t="s">
        <v>77</v>
      </c>
      <c r="D69" s="162">
        <v>1</v>
      </c>
      <c r="E69" s="163">
        <v>0</v>
      </c>
      <c r="F69" s="133">
        <f t="shared" ref="F69:F77" si="41">(1+E69)*D69</f>
        <v>1</v>
      </c>
      <c r="G69" s="165" t="s">
        <v>52</v>
      </c>
      <c r="H69" s="137">
        <v>2850</v>
      </c>
      <c r="I69" s="138">
        <f t="shared" ref="I69:I77" si="42">H69*F69</f>
        <v>2850</v>
      </c>
      <c r="J69" s="139">
        <v>1</v>
      </c>
      <c r="K69" s="140" t="s">
        <v>81</v>
      </c>
      <c r="L69" s="141">
        <v>110</v>
      </c>
      <c r="M69" s="142">
        <v>8</v>
      </c>
      <c r="N69" s="139">
        <f t="shared" ref="N69:N77" si="43">M69*F69</f>
        <v>8</v>
      </c>
      <c r="O69" s="143">
        <f t="shared" ref="O69:O77" si="44">N69*L69</f>
        <v>880</v>
      </c>
      <c r="P69" s="144">
        <f t="shared" ref="P69:P77" si="45">(I69+O69)/F69</f>
        <v>3730</v>
      </c>
      <c r="Q69" s="160">
        <v>486.54100000000005</v>
      </c>
      <c r="R69" s="169"/>
    </row>
    <row r="70" spans="1:18">
      <c r="A70" s="11">
        <f>IF(D70=0,"",1+MAX(A$9:A69))</f>
        <v>37</v>
      </c>
      <c r="B70" s="151"/>
      <c r="C70" s="167" t="s">
        <v>78</v>
      </c>
      <c r="D70" s="162">
        <v>1</v>
      </c>
      <c r="E70" s="163">
        <v>0</v>
      </c>
      <c r="F70" s="133">
        <f t="shared" si="41"/>
        <v>1</v>
      </c>
      <c r="G70" s="165" t="s">
        <v>52</v>
      </c>
      <c r="H70" s="137">
        <v>550</v>
      </c>
      <c r="I70" s="138">
        <f t="shared" si="42"/>
        <v>550</v>
      </c>
      <c r="J70" s="139">
        <v>1</v>
      </c>
      <c r="K70" s="140" t="s">
        <v>81</v>
      </c>
      <c r="L70" s="141">
        <v>110</v>
      </c>
      <c r="M70" s="142">
        <v>5</v>
      </c>
      <c r="N70" s="139">
        <f t="shared" si="43"/>
        <v>5</v>
      </c>
      <c r="O70" s="143">
        <f t="shared" si="44"/>
        <v>550</v>
      </c>
      <c r="P70" s="144">
        <f t="shared" si="45"/>
        <v>1100</v>
      </c>
      <c r="Q70" s="160">
        <v>486.54100000000005</v>
      </c>
      <c r="R70" s="169"/>
    </row>
    <row r="71" spans="1:18">
      <c r="A71" s="11">
        <f>IF(D71=0,"",1+MAX(A$9:A70))</f>
        <v>38</v>
      </c>
      <c r="B71" s="151"/>
      <c r="C71" s="167" t="s">
        <v>53</v>
      </c>
      <c r="D71" s="162">
        <v>1</v>
      </c>
      <c r="E71" s="163">
        <v>0</v>
      </c>
      <c r="F71" s="133">
        <f t="shared" si="41"/>
        <v>1</v>
      </c>
      <c r="G71" s="165" t="s">
        <v>52</v>
      </c>
      <c r="H71" s="137">
        <v>2200</v>
      </c>
      <c r="I71" s="138">
        <f t="shared" si="42"/>
        <v>2200</v>
      </c>
      <c r="J71" s="139">
        <v>1</v>
      </c>
      <c r="K71" s="140" t="s">
        <v>81</v>
      </c>
      <c r="L71" s="141">
        <v>110</v>
      </c>
      <c r="M71" s="142">
        <v>8</v>
      </c>
      <c r="N71" s="139">
        <f t="shared" si="43"/>
        <v>8</v>
      </c>
      <c r="O71" s="143">
        <f t="shared" si="44"/>
        <v>880</v>
      </c>
      <c r="P71" s="144">
        <f t="shared" si="45"/>
        <v>3080</v>
      </c>
      <c r="Q71" s="160">
        <f t="shared" ref="Q71:Q77" si="46">P71*F71</f>
        <v>3080</v>
      </c>
      <c r="R71" s="169"/>
    </row>
    <row r="72" spans="1:18">
      <c r="A72" s="11">
        <f>IF(D72=0,"",1+MAX(A$9:A71))</f>
        <v>39</v>
      </c>
      <c r="B72" s="151"/>
      <c r="C72" s="167" t="s">
        <v>54</v>
      </c>
      <c r="D72" s="162">
        <v>1</v>
      </c>
      <c r="E72" s="163">
        <v>0</v>
      </c>
      <c r="F72" s="133">
        <f t="shared" si="41"/>
        <v>1</v>
      </c>
      <c r="G72" s="165" t="s">
        <v>52</v>
      </c>
      <c r="H72" s="137">
        <v>4895</v>
      </c>
      <c r="I72" s="138">
        <f t="shared" si="42"/>
        <v>4895</v>
      </c>
      <c r="J72" s="139">
        <v>1</v>
      </c>
      <c r="K72" s="140" t="s">
        <v>81</v>
      </c>
      <c r="L72" s="141">
        <v>110</v>
      </c>
      <c r="M72" s="142">
        <v>11.5</v>
      </c>
      <c r="N72" s="139">
        <f t="shared" si="43"/>
        <v>11.5</v>
      </c>
      <c r="O72" s="143">
        <f t="shared" si="44"/>
        <v>1265</v>
      </c>
      <c r="P72" s="144">
        <f t="shared" si="45"/>
        <v>6160</v>
      </c>
      <c r="Q72" s="160">
        <f t="shared" si="46"/>
        <v>6160</v>
      </c>
      <c r="R72" s="169"/>
    </row>
    <row r="73" spans="1:18">
      <c r="A73" s="11">
        <f>IF(D73=0,"",1+MAX(A$9:A72))</f>
        <v>40</v>
      </c>
      <c r="B73" s="151"/>
      <c r="C73" s="167" t="s">
        <v>55</v>
      </c>
      <c r="D73" s="162">
        <v>2</v>
      </c>
      <c r="E73" s="163">
        <v>0</v>
      </c>
      <c r="F73" s="133">
        <f t="shared" si="41"/>
        <v>2</v>
      </c>
      <c r="G73" s="165" t="s">
        <v>52</v>
      </c>
      <c r="H73" s="137">
        <v>958</v>
      </c>
      <c r="I73" s="138">
        <f t="shared" si="42"/>
        <v>1916</v>
      </c>
      <c r="J73" s="139">
        <v>1</v>
      </c>
      <c r="K73" s="140" t="s">
        <v>81</v>
      </c>
      <c r="L73" s="141">
        <v>110</v>
      </c>
      <c r="M73" s="142">
        <v>4</v>
      </c>
      <c r="N73" s="139">
        <f t="shared" si="43"/>
        <v>8</v>
      </c>
      <c r="O73" s="143">
        <f t="shared" si="44"/>
        <v>880</v>
      </c>
      <c r="P73" s="144">
        <f t="shared" si="45"/>
        <v>1398</v>
      </c>
      <c r="Q73" s="160">
        <f t="shared" si="46"/>
        <v>2796</v>
      </c>
      <c r="R73" s="169"/>
    </row>
    <row r="74" spans="1:18">
      <c r="A74" s="11">
        <f>IF(D74=0,"",1+MAX(A$9:A73))</f>
        <v>41</v>
      </c>
      <c r="B74" s="151"/>
      <c r="C74" s="167" t="s">
        <v>56</v>
      </c>
      <c r="D74" s="162">
        <v>4</v>
      </c>
      <c r="E74" s="163">
        <v>0</v>
      </c>
      <c r="F74" s="133">
        <f t="shared" si="41"/>
        <v>4</v>
      </c>
      <c r="G74" s="165" t="s">
        <v>52</v>
      </c>
      <c r="H74" s="137">
        <v>1123</v>
      </c>
      <c r="I74" s="138">
        <f t="shared" si="42"/>
        <v>4492</v>
      </c>
      <c r="J74" s="139">
        <v>1</v>
      </c>
      <c r="K74" s="140" t="s">
        <v>81</v>
      </c>
      <c r="L74" s="141">
        <v>110</v>
      </c>
      <c r="M74" s="142">
        <v>8</v>
      </c>
      <c r="N74" s="139">
        <f t="shared" si="43"/>
        <v>32</v>
      </c>
      <c r="O74" s="143">
        <f t="shared" si="44"/>
        <v>3520</v>
      </c>
      <c r="P74" s="144">
        <f t="shared" si="45"/>
        <v>2003</v>
      </c>
      <c r="Q74" s="160">
        <f t="shared" si="46"/>
        <v>8012</v>
      </c>
      <c r="R74" s="169"/>
    </row>
    <row r="75" spans="1:18">
      <c r="A75" s="170">
        <f>IF(D75=0,"",1+MAX(A$9:A74))</f>
        <v>42</v>
      </c>
      <c r="B75" s="151"/>
      <c r="C75" s="167" t="s">
        <v>57</v>
      </c>
      <c r="D75" s="162">
        <v>1</v>
      </c>
      <c r="E75" s="163">
        <v>0</v>
      </c>
      <c r="F75" s="133">
        <f t="shared" si="41"/>
        <v>1</v>
      </c>
      <c r="G75" s="165" t="s">
        <v>52</v>
      </c>
      <c r="H75" s="137">
        <v>4465</v>
      </c>
      <c r="I75" s="138">
        <f t="shared" si="42"/>
        <v>4465</v>
      </c>
      <c r="J75" s="139">
        <v>1</v>
      </c>
      <c r="K75" s="140" t="s">
        <v>81</v>
      </c>
      <c r="L75" s="141">
        <v>110</v>
      </c>
      <c r="M75" s="142">
        <v>7.5</v>
      </c>
      <c r="N75" s="139">
        <f t="shared" si="43"/>
        <v>7.5</v>
      </c>
      <c r="O75" s="143">
        <f t="shared" si="44"/>
        <v>825</v>
      </c>
      <c r="P75" s="144">
        <f t="shared" si="45"/>
        <v>5290</v>
      </c>
      <c r="Q75" s="160">
        <f t="shared" si="46"/>
        <v>5290</v>
      </c>
      <c r="R75" s="171"/>
    </row>
    <row r="76" spans="1:18">
      <c r="A76" s="170">
        <f>IF(D76=0,"",1+MAX(A$9:A75))</f>
        <v>43</v>
      </c>
      <c r="B76" s="151"/>
      <c r="C76" s="167" t="s">
        <v>58</v>
      </c>
      <c r="D76" s="162">
        <v>2</v>
      </c>
      <c r="E76" s="163">
        <v>0</v>
      </c>
      <c r="F76" s="133">
        <f t="shared" si="41"/>
        <v>2</v>
      </c>
      <c r="G76" s="165" t="s">
        <v>52</v>
      </c>
      <c r="H76" s="137">
        <v>3145</v>
      </c>
      <c r="I76" s="138">
        <f t="shared" si="42"/>
        <v>6290</v>
      </c>
      <c r="J76" s="139">
        <v>1</v>
      </c>
      <c r="K76" s="140" t="s">
        <v>81</v>
      </c>
      <c r="L76" s="141">
        <v>110</v>
      </c>
      <c r="M76" s="142">
        <v>8</v>
      </c>
      <c r="N76" s="139">
        <f t="shared" si="43"/>
        <v>16</v>
      </c>
      <c r="O76" s="143">
        <f t="shared" si="44"/>
        <v>1760</v>
      </c>
      <c r="P76" s="144">
        <f t="shared" si="45"/>
        <v>4025</v>
      </c>
      <c r="Q76" s="160">
        <f t="shared" si="46"/>
        <v>8050</v>
      </c>
      <c r="R76" s="171"/>
    </row>
    <row r="77" spans="1:18">
      <c r="A77" s="170">
        <f>IF(D77=0,"",1+MAX(A$9:A76))</f>
        <v>44</v>
      </c>
      <c r="B77" s="151"/>
      <c r="C77" s="167" t="s">
        <v>59</v>
      </c>
      <c r="D77" s="162">
        <v>1</v>
      </c>
      <c r="E77" s="163">
        <v>0</v>
      </c>
      <c r="F77" s="133">
        <f t="shared" si="41"/>
        <v>1</v>
      </c>
      <c r="G77" s="165" t="s">
        <v>52</v>
      </c>
      <c r="H77" s="137">
        <v>1950</v>
      </c>
      <c r="I77" s="138">
        <f t="shared" si="42"/>
        <v>1950</v>
      </c>
      <c r="J77" s="139">
        <v>1</v>
      </c>
      <c r="K77" s="140" t="s">
        <v>81</v>
      </c>
      <c r="L77" s="141">
        <v>110</v>
      </c>
      <c r="M77" s="142">
        <v>8</v>
      </c>
      <c r="N77" s="139">
        <f t="shared" si="43"/>
        <v>8</v>
      </c>
      <c r="O77" s="143">
        <f t="shared" si="44"/>
        <v>880</v>
      </c>
      <c r="P77" s="144">
        <f t="shared" si="45"/>
        <v>2830</v>
      </c>
      <c r="Q77" s="160">
        <f t="shared" si="46"/>
        <v>2830</v>
      </c>
      <c r="R77" s="171"/>
    </row>
    <row r="78" spans="1:18" ht="16.5" thickBot="1">
      <c r="A78" s="170" t="str">
        <f>IF(D78=0,"",1+MAX(A$9:A77))</f>
        <v/>
      </c>
      <c r="B78" s="151"/>
      <c r="C78" s="166"/>
      <c r="D78" s="162"/>
      <c r="E78" s="165"/>
      <c r="F78" s="165"/>
      <c r="G78" s="159"/>
      <c r="H78" s="137"/>
      <c r="I78" s="138"/>
      <c r="J78" s="139"/>
      <c r="K78" s="140"/>
      <c r="L78" s="141"/>
      <c r="M78" s="142"/>
      <c r="N78" s="139"/>
      <c r="O78" s="143"/>
      <c r="P78" s="144"/>
      <c r="Q78" s="160"/>
      <c r="R78" s="171"/>
    </row>
    <row r="79" spans="1:18" ht="16.5" thickBot="1">
      <c r="A79" s="172" t="str">
        <f>IF(D79=0,"",1+MAX(A$8:A78))</f>
        <v/>
      </c>
      <c r="B79" s="173"/>
      <c r="C79" s="174" t="s">
        <v>95</v>
      </c>
      <c r="D79" s="175"/>
      <c r="E79" s="176"/>
      <c r="F79" s="176"/>
      <c r="G79" s="177" t="s">
        <v>33</v>
      </c>
      <c r="H79" s="176"/>
      <c r="I79" s="178">
        <f>SUM(I22:I78)</f>
        <v>67233.401793808895</v>
      </c>
      <c r="J79" s="178"/>
      <c r="K79" s="178"/>
      <c r="L79" s="178"/>
      <c r="M79" s="179"/>
      <c r="N79" s="177" t="s">
        <v>23</v>
      </c>
      <c r="O79" s="178">
        <f>SUM(O22:O78)</f>
        <v>55565.83786086669</v>
      </c>
      <c r="P79" s="180"/>
      <c r="Q79" s="181"/>
      <c r="R79" s="182">
        <f>(SUM(Q22:Q79))</f>
        <v>118942.32165467556</v>
      </c>
    </row>
    <row r="80" spans="1:18" ht="16.5" thickBot="1">
      <c r="A80" s="183"/>
      <c r="B80" s="184"/>
      <c r="C80" s="185"/>
      <c r="D80" s="186"/>
      <c r="E80" s="187"/>
      <c r="F80" s="188"/>
      <c r="G80" s="186"/>
      <c r="H80" s="189"/>
      <c r="I80" s="189"/>
      <c r="J80" s="189"/>
      <c r="K80" s="189"/>
      <c r="L80" s="189"/>
      <c r="M80" s="189"/>
      <c r="N80" s="190"/>
      <c r="O80" s="191"/>
      <c r="P80" s="189"/>
      <c r="Q80" s="189"/>
      <c r="R80" s="192"/>
    </row>
    <row r="81" spans="1:18" ht="16.5" thickBot="1">
      <c r="A81" s="193"/>
      <c r="B81" s="194"/>
      <c r="C81" s="195" t="s">
        <v>93</v>
      </c>
      <c r="D81" s="196"/>
      <c r="E81" s="196"/>
      <c r="F81" s="196"/>
      <c r="G81" s="196"/>
      <c r="H81" s="196"/>
      <c r="I81" s="196"/>
      <c r="J81" s="196"/>
      <c r="K81" s="196"/>
      <c r="L81" s="196"/>
      <c r="M81" s="196"/>
      <c r="N81" s="196"/>
      <c r="O81" s="196"/>
      <c r="P81" s="196"/>
      <c r="Q81" s="196"/>
      <c r="R81" s="197"/>
    </row>
    <row r="82" spans="1:18">
      <c r="A82" s="170" t="str">
        <f>IF(D82=0,"",1+MAX(A$9:A81))</f>
        <v/>
      </c>
      <c r="B82" s="148"/>
      <c r="C82" s="158" t="s">
        <v>50</v>
      </c>
      <c r="D82" s="159"/>
      <c r="E82" s="134"/>
      <c r="F82" s="135"/>
      <c r="G82" s="159"/>
      <c r="H82" s="137"/>
      <c r="I82" s="138"/>
      <c r="J82" s="139"/>
      <c r="K82" s="140"/>
      <c r="L82" s="141"/>
      <c r="M82" s="142"/>
      <c r="N82" s="139"/>
      <c r="O82" s="143"/>
      <c r="P82" s="144"/>
      <c r="Q82" s="160"/>
      <c r="R82" s="198"/>
    </row>
    <row r="83" spans="1:18" ht="31.5">
      <c r="A83" s="170">
        <f>IF(D83=0,"",1+MAX(A$9:A82))</f>
        <v>45</v>
      </c>
      <c r="B83" s="151"/>
      <c r="C83" s="161" t="s">
        <v>79</v>
      </c>
      <c r="D83" s="162">
        <v>1.6925925925925926</v>
      </c>
      <c r="E83" s="163">
        <v>0.1</v>
      </c>
      <c r="F83" s="162">
        <f t="shared" ref="F83:F94" si="47">(1+E83)*D83</f>
        <v>1.8618518518518521</v>
      </c>
      <c r="G83" s="159" t="s">
        <v>74</v>
      </c>
      <c r="H83" s="137">
        <v>440</v>
      </c>
      <c r="I83" s="138">
        <f t="shared" ref="I83:I94" si="48">H83*F83</f>
        <v>819.21481481481487</v>
      </c>
      <c r="J83" s="139">
        <v>1</v>
      </c>
      <c r="K83" s="140" t="s">
        <v>80</v>
      </c>
      <c r="L83" s="141">
        <v>130</v>
      </c>
      <c r="M83" s="142">
        <v>6</v>
      </c>
      <c r="N83" s="139">
        <f t="shared" ref="N83:N94" si="49">M83*F83</f>
        <v>11.171111111111113</v>
      </c>
      <c r="O83" s="143">
        <f t="shared" ref="O83:O94" si="50">N83*L83</f>
        <v>1452.2444444444448</v>
      </c>
      <c r="P83" s="144">
        <f t="shared" ref="P83:P94" si="51">(I83+O83)/F83</f>
        <v>1220.0000000000002</v>
      </c>
      <c r="Q83" s="160">
        <f t="shared" ref="Q83:Q94" si="52">P83*F83</f>
        <v>2271.4592592592599</v>
      </c>
      <c r="R83" s="171"/>
    </row>
    <row r="84" spans="1:18" ht="47.25">
      <c r="A84" s="170">
        <f>IF(D84=0,"",1+MAX(A$9:A83))</f>
        <v>46</v>
      </c>
      <c r="B84" s="151"/>
      <c r="C84" s="161" t="s">
        <v>75</v>
      </c>
      <c r="D84" s="162">
        <v>2.3703703703703702</v>
      </c>
      <c r="E84" s="163">
        <v>0.1</v>
      </c>
      <c r="F84" s="162">
        <f t="shared" si="47"/>
        <v>2.6074074074074076</v>
      </c>
      <c r="G84" s="159" t="s">
        <v>74</v>
      </c>
      <c r="H84" s="137">
        <v>440</v>
      </c>
      <c r="I84" s="138">
        <f t="shared" si="48"/>
        <v>1147.2592592592594</v>
      </c>
      <c r="J84" s="139">
        <v>1</v>
      </c>
      <c r="K84" s="140" t="s">
        <v>80</v>
      </c>
      <c r="L84" s="141">
        <v>130</v>
      </c>
      <c r="M84" s="142">
        <v>6</v>
      </c>
      <c r="N84" s="139">
        <f t="shared" si="49"/>
        <v>15.644444444444446</v>
      </c>
      <c r="O84" s="143">
        <f t="shared" si="50"/>
        <v>2033.7777777777778</v>
      </c>
      <c r="P84" s="144">
        <f t="shared" si="51"/>
        <v>1220</v>
      </c>
      <c r="Q84" s="160">
        <f t="shared" si="52"/>
        <v>3181.0370370370374</v>
      </c>
      <c r="R84" s="171"/>
    </row>
    <row r="85" spans="1:18">
      <c r="A85" s="11">
        <f>IF(D85=0,"",1+MAX(A$9:A84))</f>
        <v>47</v>
      </c>
      <c r="B85" s="151"/>
      <c r="C85" s="161" t="s">
        <v>61</v>
      </c>
      <c r="D85" s="162">
        <v>0.11342222222222222</v>
      </c>
      <c r="E85" s="163">
        <v>0.1</v>
      </c>
      <c r="F85" s="162">
        <f t="shared" si="47"/>
        <v>0.12476444444444444</v>
      </c>
      <c r="G85" s="159" t="s">
        <v>74</v>
      </c>
      <c r="H85" s="137">
        <v>440</v>
      </c>
      <c r="I85" s="138">
        <f t="shared" si="48"/>
        <v>54.896355555555552</v>
      </c>
      <c r="J85" s="139">
        <v>1</v>
      </c>
      <c r="K85" s="140" t="s">
        <v>80</v>
      </c>
      <c r="L85" s="141">
        <v>130</v>
      </c>
      <c r="M85" s="142">
        <v>6</v>
      </c>
      <c r="N85" s="139">
        <f t="shared" si="49"/>
        <v>0.74858666666666662</v>
      </c>
      <c r="O85" s="143">
        <f t="shared" si="50"/>
        <v>97.316266666666664</v>
      </c>
      <c r="P85" s="144">
        <f t="shared" si="51"/>
        <v>1220</v>
      </c>
      <c r="Q85" s="160">
        <f t="shared" si="52"/>
        <v>152.21262222222222</v>
      </c>
      <c r="R85" s="169"/>
    </row>
    <row r="86" spans="1:18" ht="31.5">
      <c r="A86" s="11">
        <f>IF(D86=0,"",1+MAX(A$9:A85))</f>
        <v>48</v>
      </c>
      <c r="B86" s="151"/>
      <c r="C86" s="161" t="s">
        <v>62</v>
      </c>
      <c r="D86" s="162">
        <v>3.5511111111111111</v>
      </c>
      <c r="E86" s="163">
        <v>0.1</v>
      </c>
      <c r="F86" s="162">
        <f t="shared" si="47"/>
        <v>3.9062222222222225</v>
      </c>
      <c r="G86" s="159" t="s">
        <v>74</v>
      </c>
      <c r="H86" s="137">
        <v>440</v>
      </c>
      <c r="I86" s="138">
        <f t="shared" si="48"/>
        <v>1718.7377777777779</v>
      </c>
      <c r="J86" s="139">
        <v>1</v>
      </c>
      <c r="K86" s="140" t="s">
        <v>80</v>
      </c>
      <c r="L86" s="141">
        <v>130</v>
      </c>
      <c r="M86" s="142">
        <v>6</v>
      </c>
      <c r="N86" s="139">
        <f t="shared" si="49"/>
        <v>23.437333333333335</v>
      </c>
      <c r="O86" s="143">
        <f t="shared" si="50"/>
        <v>3046.8533333333335</v>
      </c>
      <c r="P86" s="144">
        <f t="shared" si="51"/>
        <v>1219.9999999999998</v>
      </c>
      <c r="Q86" s="160">
        <f t="shared" si="52"/>
        <v>4765.5911111111109</v>
      </c>
      <c r="R86" s="169"/>
    </row>
    <row r="87" spans="1:18" ht="31.5">
      <c r="A87" s="11">
        <f>IF(D87=0,"",1+MAX(A$9:A86))</f>
        <v>49</v>
      </c>
      <c r="B87" s="151"/>
      <c r="C87" s="161" t="s">
        <v>64</v>
      </c>
      <c r="D87" s="162">
        <v>3.5777999999999999</v>
      </c>
      <c r="E87" s="163">
        <v>0.1</v>
      </c>
      <c r="F87" s="162">
        <f t="shared" si="47"/>
        <v>3.9355800000000003</v>
      </c>
      <c r="G87" s="159" t="s">
        <v>74</v>
      </c>
      <c r="H87" s="137">
        <v>440</v>
      </c>
      <c r="I87" s="138">
        <f t="shared" si="48"/>
        <v>1731.6552000000001</v>
      </c>
      <c r="J87" s="139">
        <v>1</v>
      </c>
      <c r="K87" s="140" t="s">
        <v>80</v>
      </c>
      <c r="L87" s="141">
        <v>130</v>
      </c>
      <c r="M87" s="142">
        <v>6</v>
      </c>
      <c r="N87" s="139">
        <f t="shared" si="49"/>
        <v>23.613480000000003</v>
      </c>
      <c r="O87" s="143">
        <f t="shared" si="50"/>
        <v>3069.7524000000003</v>
      </c>
      <c r="P87" s="144">
        <f t="shared" si="51"/>
        <v>1220</v>
      </c>
      <c r="Q87" s="160">
        <f t="shared" si="52"/>
        <v>4801.4076000000005</v>
      </c>
      <c r="R87" s="169"/>
    </row>
    <row r="88" spans="1:18" ht="31.5">
      <c r="A88" s="11">
        <f>IF(D88=0,"",1+MAX(A$9:A87))</f>
        <v>50</v>
      </c>
      <c r="B88" s="151"/>
      <c r="C88" s="161" t="s">
        <v>65</v>
      </c>
      <c r="D88" s="162">
        <v>10.592592592592593</v>
      </c>
      <c r="E88" s="163">
        <v>0.1</v>
      </c>
      <c r="F88" s="162">
        <f t="shared" si="47"/>
        <v>11.651851851851854</v>
      </c>
      <c r="G88" s="159" t="s">
        <v>74</v>
      </c>
      <c r="H88" s="137">
        <v>440</v>
      </c>
      <c r="I88" s="138">
        <f t="shared" si="48"/>
        <v>5126.8148148148157</v>
      </c>
      <c r="J88" s="139">
        <v>1</v>
      </c>
      <c r="K88" s="140" t="s">
        <v>80</v>
      </c>
      <c r="L88" s="141">
        <v>130</v>
      </c>
      <c r="M88" s="142">
        <v>6</v>
      </c>
      <c r="N88" s="139">
        <f t="shared" si="49"/>
        <v>69.911111111111126</v>
      </c>
      <c r="O88" s="143">
        <f t="shared" si="50"/>
        <v>9088.4444444444471</v>
      </c>
      <c r="P88" s="144">
        <f t="shared" si="51"/>
        <v>1220</v>
      </c>
      <c r="Q88" s="160">
        <f t="shared" si="52"/>
        <v>14215.259259259261</v>
      </c>
      <c r="R88" s="169"/>
    </row>
    <row r="89" spans="1:18" ht="31.5">
      <c r="A89" s="11">
        <f>IF(D89=0,"",1+MAX(A$9:A88))</f>
        <v>51</v>
      </c>
      <c r="B89" s="151"/>
      <c r="C89" s="161" t="s">
        <v>66</v>
      </c>
      <c r="D89" s="162">
        <v>1.5762962962962963</v>
      </c>
      <c r="E89" s="163">
        <v>0.1</v>
      </c>
      <c r="F89" s="162">
        <f t="shared" si="47"/>
        <v>1.7339259259259261</v>
      </c>
      <c r="G89" s="159" t="s">
        <v>74</v>
      </c>
      <c r="H89" s="137">
        <v>440</v>
      </c>
      <c r="I89" s="138">
        <f t="shared" si="48"/>
        <v>762.92740740740749</v>
      </c>
      <c r="J89" s="139">
        <v>1</v>
      </c>
      <c r="K89" s="140" t="s">
        <v>80</v>
      </c>
      <c r="L89" s="141">
        <v>130</v>
      </c>
      <c r="M89" s="142">
        <v>6</v>
      </c>
      <c r="N89" s="139">
        <f t="shared" si="49"/>
        <v>10.403555555555556</v>
      </c>
      <c r="O89" s="143">
        <f t="shared" si="50"/>
        <v>1352.4622222222224</v>
      </c>
      <c r="P89" s="144">
        <f t="shared" si="51"/>
        <v>1220</v>
      </c>
      <c r="Q89" s="160">
        <f t="shared" si="52"/>
        <v>2115.3896296296298</v>
      </c>
      <c r="R89" s="169"/>
    </row>
    <row r="90" spans="1:18" ht="31.5">
      <c r="A90" s="11">
        <f>IF(D90=0,"",1+MAX(A$9:A89))</f>
        <v>52</v>
      </c>
      <c r="B90" s="151"/>
      <c r="C90" s="161" t="s">
        <v>68</v>
      </c>
      <c r="D90" s="162">
        <v>0.3888888888888889</v>
      </c>
      <c r="E90" s="163">
        <v>0.1</v>
      </c>
      <c r="F90" s="162">
        <f t="shared" si="47"/>
        <v>0.42777777777777781</v>
      </c>
      <c r="G90" s="159" t="s">
        <v>74</v>
      </c>
      <c r="H90" s="137">
        <v>440</v>
      </c>
      <c r="I90" s="138">
        <f t="shared" si="48"/>
        <v>188.22222222222223</v>
      </c>
      <c r="J90" s="139">
        <v>1</v>
      </c>
      <c r="K90" s="140" t="s">
        <v>80</v>
      </c>
      <c r="L90" s="141">
        <v>130</v>
      </c>
      <c r="M90" s="142">
        <v>6</v>
      </c>
      <c r="N90" s="139">
        <f t="shared" si="49"/>
        <v>2.5666666666666669</v>
      </c>
      <c r="O90" s="143">
        <f t="shared" si="50"/>
        <v>333.66666666666669</v>
      </c>
      <c r="P90" s="144">
        <f t="shared" si="51"/>
        <v>1220</v>
      </c>
      <c r="Q90" s="160">
        <f t="shared" si="52"/>
        <v>521.88888888888891</v>
      </c>
      <c r="R90" s="169"/>
    </row>
    <row r="91" spans="1:18">
      <c r="A91" s="11" t="str">
        <f>IF(D91=0,"",1+MAX(A$9:A90))</f>
        <v/>
      </c>
      <c r="B91" s="151"/>
      <c r="C91" s="161" t="s">
        <v>69</v>
      </c>
      <c r="D91" s="162"/>
      <c r="E91" s="163"/>
      <c r="F91" s="162"/>
      <c r="G91" s="159"/>
      <c r="H91" s="137"/>
      <c r="I91" s="138"/>
      <c r="J91" s="139"/>
      <c r="K91" s="140"/>
      <c r="L91" s="141"/>
      <c r="M91" s="142"/>
      <c r="N91" s="139"/>
      <c r="O91" s="143"/>
      <c r="P91" s="144"/>
      <c r="Q91" s="160"/>
      <c r="R91" s="169"/>
    </row>
    <row r="92" spans="1:18" ht="31.5">
      <c r="A92" s="11">
        <f>IF(D92=0,"",1+MAX(A$9:A91))</f>
        <v>53</v>
      </c>
      <c r="B92" s="151"/>
      <c r="C92" s="161" t="s">
        <v>70</v>
      </c>
      <c r="D92" s="162">
        <v>3.0577777777777779</v>
      </c>
      <c r="E92" s="163">
        <v>0.1</v>
      </c>
      <c r="F92" s="162">
        <f t="shared" si="47"/>
        <v>3.3635555555555561</v>
      </c>
      <c r="G92" s="159" t="s">
        <v>74</v>
      </c>
      <c r="H92" s="137">
        <v>440</v>
      </c>
      <c r="I92" s="138">
        <f t="shared" si="48"/>
        <v>1479.9644444444448</v>
      </c>
      <c r="J92" s="139">
        <v>1</v>
      </c>
      <c r="K92" s="140" t="s">
        <v>80</v>
      </c>
      <c r="L92" s="141">
        <v>130</v>
      </c>
      <c r="M92" s="142">
        <v>6</v>
      </c>
      <c r="N92" s="139">
        <f t="shared" si="49"/>
        <v>20.181333333333335</v>
      </c>
      <c r="O92" s="143">
        <f t="shared" si="50"/>
        <v>2623.5733333333337</v>
      </c>
      <c r="P92" s="144">
        <f t="shared" si="51"/>
        <v>1220</v>
      </c>
      <c r="Q92" s="160">
        <f t="shared" si="52"/>
        <v>4103.5377777777785</v>
      </c>
      <c r="R92" s="169"/>
    </row>
    <row r="93" spans="1:18" ht="31.5">
      <c r="A93" s="11">
        <f>IF(D93=0,"",1+MAX(A$9:A92))</f>
        <v>54</v>
      </c>
      <c r="B93" s="151"/>
      <c r="C93" s="161" t="s">
        <v>71</v>
      </c>
      <c r="D93" s="162">
        <v>5.4537037037037033</v>
      </c>
      <c r="E93" s="163">
        <v>0.1</v>
      </c>
      <c r="F93" s="162">
        <f t="shared" si="47"/>
        <v>5.9990740740740742</v>
      </c>
      <c r="G93" s="159" t="s">
        <v>74</v>
      </c>
      <c r="H93" s="137">
        <v>440</v>
      </c>
      <c r="I93" s="138">
        <f t="shared" si="48"/>
        <v>2639.5925925925926</v>
      </c>
      <c r="J93" s="139">
        <v>1</v>
      </c>
      <c r="K93" s="140" t="s">
        <v>80</v>
      </c>
      <c r="L93" s="141">
        <v>130</v>
      </c>
      <c r="M93" s="142">
        <v>6</v>
      </c>
      <c r="N93" s="139">
        <f t="shared" si="49"/>
        <v>35.994444444444447</v>
      </c>
      <c r="O93" s="143">
        <f t="shared" si="50"/>
        <v>4679.2777777777783</v>
      </c>
      <c r="P93" s="144">
        <f t="shared" si="51"/>
        <v>1220</v>
      </c>
      <c r="Q93" s="160">
        <f t="shared" si="52"/>
        <v>7318.8703703703704</v>
      </c>
      <c r="R93" s="169"/>
    </row>
    <row r="94" spans="1:18">
      <c r="A94" s="11">
        <f>IF(D94=0,"",1+MAX(A$9:A93))</f>
        <v>55</v>
      </c>
      <c r="B94" s="151"/>
      <c r="C94" s="161" t="s">
        <v>72</v>
      </c>
      <c r="D94" s="162">
        <f>63*1.16*0.33/27</f>
        <v>0.8932000000000001</v>
      </c>
      <c r="E94" s="163">
        <v>0.1</v>
      </c>
      <c r="F94" s="162">
        <f t="shared" si="47"/>
        <v>0.98252000000000017</v>
      </c>
      <c r="G94" s="159" t="s">
        <v>74</v>
      </c>
      <c r="H94" s="137">
        <v>440</v>
      </c>
      <c r="I94" s="138">
        <f t="shared" si="48"/>
        <v>432.30880000000008</v>
      </c>
      <c r="J94" s="139">
        <v>1</v>
      </c>
      <c r="K94" s="140" t="s">
        <v>80</v>
      </c>
      <c r="L94" s="141">
        <v>130</v>
      </c>
      <c r="M94" s="142">
        <v>6</v>
      </c>
      <c r="N94" s="139">
        <f t="shared" si="49"/>
        <v>5.8951200000000012</v>
      </c>
      <c r="O94" s="143">
        <f t="shared" si="50"/>
        <v>766.3656000000002</v>
      </c>
      <c r="P94" s="144">
        <f t="shared" si="51"/>
        <v>1220.0000000000002</v>
      </c>
      <c r="Q94" s="160">
        <f t="shared" si="52"/>
        <v>1198.6744000000003</v>
      </c>
      <c r="R94" s="169"/>
    </row>
    <row r="95" spans="1:18">
      <c r="A95" s="11" t="str">
        <f>IF(D95=0,"",1+MAX(A$9:A94))</f>
        <v/>
      </c>
      <c r="B95" s="151"/>
      <c r="C95" s="158" t="s">
        <v>88</v>
      </c>
      <c r="D95" s="162"/>
      <c r="E95" s="134"/>
      <c r="F95" s="164"/>
      <c r="G95" s="159"/>
      <c r="H95" s="137"/>
      <c r="I95" s="138"/>
      <c r="J95" s="139"/>
      <c r="K95" s="140"/>
      <c r="L95" s="141"/>
      <c r="M95" s="142"/>
      <c r="N95" s="139"/>
      <c r="O95" s="143"/>
      <c r="P95" s="144"/>
      <c r="Q95" s="160"/>
      <c r="R95" s="169"/>
    </row>
    <row r="96" spans="1:18">
      <c r="A96" s="11">
        <f>IF(D96=0,"",1+MAX(A$9:A95))</f>
        <v>56</v>
      </c>
      <c r="B96" s="151"/>
      <c r="C96" s="161" t="s">
        <v>82</v>
      </c>
      <c r="D96" s="162">
        <v>133</v>
      </c>
      <c r="E96" s="163">
        <v>0.1</v>
      </c>
      <c r="F96" s="162">
        <f t="shared" ref="F96:F111" si="53">(1+E96)*D96</f>
        <v>146.30000000000001</v>
      </c>
      <c r="G96" s="159" t="s">
        <v>86</v>
      </c>
      <c r="H96" s="137">
        <v>35.56</v>
      </c>
      <c r="I96" s="138">
        <f t="shared" ref="I96:I111" si="54">H96*F96</f>
        <v>5202.4280000000008</v>
      </c>
      <c r="J96" s="139">
        <v>1</v>
      </c>
      <c r="K96" s="140" t="s">
        <v>80</v>
      </c>
      <c r="L96" s="141">
        <v>130</v>
      </c>
      <c r="M96" s="142">
        <v>0.125</v>
      </c>
      <c r="N96" s="139">
        <f t="shared" ref="N96:N111" si="55">M96*F96</f>
        <v>18.287500000000001</v>
      </c>
      <c r="O96" s="143">
        <f t="shared" ref="O96:O111" si="56">N96*L96</f>
        <v>2377.375</v>
      </c>
      <c r="P96" s="144">
        <f t="shared" ref="P96:P111" si="57">(I96+O96)/F96</f>
        <v>51.81</v>
      </c>
      <c r="Q96" s="160">
        <f t="shared" ref="Q96:Q111" si="58">P96*F96</f>
        <v>7579.8030000000008</v>
      </c>
      <c r="R96" s="169"/>
    </row>
    <row r="97" spans="1:18" ht="16.5" thickBot="1">
      <c r="A97" s="11">
        <f>IF(D97=0,"",1+MAX(A$9:A96))</f>
        <v>57</v>
      </c>
      <c r="B97" s="151"/>
      <c r="C97" s="161" t="s">
        <v>83</v>
      </c>
      <c r="D97" s="162">
        <v>103</v>
      </c>
      <c r="E97" s="163">
        <v>0.1</v>
      </c>
      <c r="F97" s="162">
        <f t="shared" si="53"/>
        <v>113.30000000000001</v>
      </c>
      <c r="G97" s="159" t="s">
        <v>87</v>
      </c>
      <c r="H97" s="137">
        <v>24.95</v>
      </c>
      <c r="I97" s="138">
        <f t="shared" si="54"/>
        <v>2826.835</v>
      </c>
      <c r="J97" s="139">
        <v>1</v>
      </c>
      <c r="K97" s="140" t="s">
        <v>80</v>
      </c>
      <c r="L97" s="141">
        <v>130</v>
      </c>
      <c r="M97" s="142">
        <v>0.105</v>
      </c>
      <c r="N97" s="139">
        <f t="shared" si="55"/>
        <v>11.896500000000001</v>
      </c>
      <c r="O97" s="143">
        <f t="shared" si="56"/>
        <v>1546.5450000000001</v>
      </c>
      <c r="P97" s="144">
        <f t="shared" si="57"/>
        <v>38.599999999999994</v>
      </c>
      <c r="Q97" s="160">
        <f t="shared" si="58"/>
        <v>4373.38</v>
      </c>
      <c r="R97" s="169"/>
    </row>
    <row r="98" spans="1:18">
      <c r="A98" s="130"/>
      <c r="B98" s="121"/>
      <c r="C98" s="122"/>
      <c r="D98" s="123"/>
      <c r="E98" s="124"/>
      <c r="F98" s="124"/>
      <c r="G98" s="124"/>
      <c r="H98" s="124"/>
      <c r="I98" s="124"/>
      <c r="J98" s="124"/>
      <c r="K98" s="124"/>
      <c r="L98" s="124"/>
      <c r="M98" s="125"/>
      <c r="N98" s="126"/>
      <c r="O98" s="127"/>
      <c r="P98" s="126"/>
      <c r="Q98" s="126"/>
      <c r="R98" s="128"/>
    </row>
    <row r="99" spans="1:18">
      <c r="A99" s="1" t="s">
        <v>91</v>
      </c>
      <c r="B99" s="88"/>
      <c r="C99" s="6"/>
      <c r="D99" s="7"/>
      <c r="E99" s="13"/>
      <c r="F99" s="13"/>
      <c r="G99" s="13"/>
      <c r="H99" s="13"/>
      <c r="I99" s="13"/>
      <c r="J99" s="13"/>
      <c r="K99" s="13"/>
      <c r="L99" s="16" t="s">
        <v>45</v>
      </c>
      <c r="M99" s="87" t="s">
        <v>46</v>
      </c>
      <c r="N99" s="13"/>
      <c r="O99" s="3"/>
      <c r="P99" s="15"/>
      <c r="Q99" s="15"/>
      <c r="R99" s="85"/>
    </row>
    <row r="100" spans="1:18">
      <c r="A100" s="1" t="s">
        <v>51</v>
      </c>
      <c r="B100" s="88"/>
      <c r="C100" s="2"/>
      <c r="D100" s="7"/>
      <c r="E100" s="13"/>
      <c r="F100" s="13"/>
      <c r="G100" s="13"/>
      <c r="H100" s="13"/>
      <c r="I100" s="13"/>
      <c r="J100" s="13"/>
      <c r="K100" s="13"/>
      <c r="L100" s="16" t="s">
        <v>6</v>
      </c>
      <c r="M100" s="87" t="s">
        <v>47</v>
      </c>
      <c r="N100" s="13"/>
      <c r="O100" s="3"/>
      <c r="P100" s="16"/>
      <c r="Q100" s="87"/>
      <c r="R100" s="85"/>
    </row>
    <row r="101" spans="1:18">
      <c r="A101" s="5"/>
      <c r="B101" s="89"/>
      <c r="C101" s="6"/>
      <c r="D101" s="7"/>
      <c r="E101" s="13"/>
      <c r="F101" s="13"/>
      <c r="G101" s="13"/>
      <c r="H101" s="13"/>
      <c r="I101" s="13"/>
      <c r="J101" s="13"/>
      <c r="K101" s="13"/>
      <c r="L101" s="16" t="s">
        <v>7</v>
      </c>
      <c r="M101" s="16"/>
      <c r="N101" s="13"/>
      <c r="O101" s="3"/>
      <c r="P101" s="16"/>
      <c r="Q101" s="87"/>
      <c r="R101" s="85"/>
    </row>
    <row r="102" spans="1:18">
      <c r="A102" s="8" t="s">
        <v>90</v>
      </c>
      <c r="B102" s="90"/>
      <c r="C102" s="4"/>
      <c r="D102" s="7"/>
      <c r="E102" s="13"/>
      <c r="F102" s="13"/>
      <c r="G102" s="13"/>
      <c r="H102" s="13"/>
      <c r="I102" s="13"/>
      <c r="J102" s="13"/>
      <c r="K102" s="13"/>
      <c r="L102" s="16" t="s">
        <v>0</v>
      </c>
      <c r="M102" s="12">
        <f ca="1">TODAY()</f>
        <v>46151</v>
      </c>
      <c r="N102" s="13"/>
      <c r="O102" s="3"/>
      <c r="P102" s="16"/>
      <c r="Q102" s="16"/>
      <c r="R102" s="85"/>
    </row>
    <row r="103" spans="1:18" ht="16.5" thickBot="1">
      <c r="A103" s="111"/>
      <c r="B103" s="112"/>
      <c r="C103" s="112"/>
      <c r="D103" s="7"/>
      <c r="E103" s="9"/>
      <c r="F103" s="13"/>
      <c r="G103" s="13"/>
      <c r="H103" s="13"/>
      <c r="I103" s="13"/>
      <c r="J103" s="13"/>
      <c r="K103" s="13"/>
      <c r="L103" s="13"/>
      <c r="M103" s="58"/>
      <c r="N103" s="14"/>
      <c r="O103" s="3"/>
      <c r="P103" s="16"/>
      <c r="Q103" s="12"/>
      <c r="R103" s="86"/>
    </row>
    <row r="104" spans="1:18" ht="36.75" thickBot="1">
      <c r="A104" s="129" t="s">
        <v>8</v>
      </c>
      <c r="B104" s="117" t="s">
        <v>48</v>
      </c>
      <c r="C104" s="118" t="s">
        <v>1</v>
      </c>
      <c r="D104" s="118" t="s">
        <v>9</v>
      </c>
      <c r="E104" s="118" t="s">
        <v>10</v>
      </c>
      <c r="F104" s="117" t="s">
        <v>11</v>
      </c>
      <c r="G104" s="118" t="s">
        <v>12</v>
      </c>
      <c r="H104" s="118" t="s">
        <v>22</v>
      </c>
      <c r="I104" s="117" t="s">
        <v>2</v>
      </c>
      <c r="J104" s="117" t="s">
        <v>39</v>
      </c>
      <c r="K104" s="117" t="s">
        <v>38</v>
      </c>
      <c r="L104" s="117" t="s">
        <v>34</v>
      </c>
      <c r="M104" s="119" t="s">
        <v>35</v>
      </c>
      <c r="N104" s="117" t="s">
        <v>36</v>
      </c>
      <c r="O104" s="117" t="s">
        <v>3</v>
      </c>
      <c r="P104" s="118" t="s">
        <v>13</v>
      </c>
      <c r="Q104" s="118" t="s">
        <v>4</v>
      </c>
      <c r="R104" s="120" t="s">
        <v>14</v>
      </c>
    </row>
    <row r="105" spans="1:18" ht="16.5" thickBot="1">
      <c r="A105" s="70"/>
      <c r="B105" s="99" t="s">
        <v>49</v>
      </c>
      <c r="C105" s="71" t="s">
        <v>15</v>
      </c>
      <c r="D105" s="109"/>
      <c r="E105" s="109"/>
      <c r="F105" s="109"/>
      <c r="G105" s="109"/>
      <c r="H105" s="109"/>
      <c r="I105" s="109"/>
      <c r="J105" s="109"/>
      <c r="K105" s="109"/>
      <c r="L105" s="109"/>
      <c r="M105" s="109"/>
      <c r="N105" s="109"/>
      <c r="O105" s="109"/>
      <c r="P105" s="109"/>
      <c r="Q105" s="109"/>
      <c r="R105" s="110"/>
    </row>
    <row r="106" spans="1:18">
      <c r="A106" s="11"/>
      <c r="B106" s="151"/>
      <c r="C106" s="161"/>
      <c r="D106" s="162"/>
      <c r="E106" s="163"/>
      <c r="F106" s="162"/>
      <c r="G106" s="159"/>
      <c r="H106" s="137"/>
      <c r="I106" s="138"/>
      <c r="J106" s="139"/>
      <c r="K106" s="140"/>
      <c r="L106" s="141"/>
      <c r="M106" s="142"/>
      <c r="N106" s="139"/>
      <c r="O106" s="143"/>
      <c r="P106" s="144"/>
      <c r="Q106" s="160"/>
      <c r="R106" s="169"/>
    </row>
    <row r="107" spans="1:18">
      <c r="A107" s="11"/>
      <c r="B107" s="151"/>
      <c r="C107" s="158" t="s">
        <v>88</v>
      </c>
      <c r="D107" s="162"/>
      <c r="E107" s="163"/>
      <c r="F107" s="162"/>
      <c r="G107" s="159"/>
      <c r="H107" s="137"/>
      <c r="I107" s="138"/>
      <c r="J107" s="139"/>
      <c r="K107" s="140"/>
      <c r="L107" s="141"/>
      <c r="M107" s="142"/>
      <c r="N107" s="139"/>
      <c r="O107" s="143"/>
      <c r="P107" s="144"/>
      <c r="Q107" s="160"/>
      <c r="R107" s="169"/>
    </row>
    <row r="108" spans="1:18">
      <c r="A108" s="11">
        <f>IF(D108=0,"",1+MAX(A$9:A97))</f>
        <v>58</v>
      </c>
      <c r="B108" s="151"/>
      <c r="C108" s="161" t="s">
        <v>84</v>
      </c>
      <c r="D108" s="162">
        <v>44</v>
      </c>
      <c r="E108" s="163">
        <v>0.1</v>
      </c>
      <c r="F108" s="162">
        <f t="shared" si="53"/>
        <v>48.400000000000006</v>
      </c>
      <c r="G108" s="159" t="s">
        <v>87</v>
      </c>
      <c r="H108" s="137">
        <v>28.95</v>
      </c>
      <c r="I108" s="138">
        <f t="shared" si="54"/>
        <v>1401.18</v>
      </c>
      <c r="J108" s="139">
        <v>1</v>
      </c>
      <c r="K108" s="140" t="s">
        <v>80</v>
      </c>
      <c r="L108" s="141">
        <v>130</v>
      </c>
      <c r="M108" s="142">
        <v>0.112</v>
      </c>
      <c r="N108" s="139">
        <f t="shared" si="55"/>
        <v>5.4208000000000007</v>
      </c>
      <c r="O108" s="143">
        <f t="shared" si="56"/>
        <v>704.70400000000006</v>
      </c>
      <c r="P108" s="144">
        <f t="shared" si="57"/>
        <v>43.51</v>
      </c>
      <c r="Q108" s="160">
        <f t="shared" si="58"/>
        <v>2105.884</v>
      </c>
      <c r="R108" s="169"/>
    </row>
    <row r="109" spans="1:18">
      <c r="A109" s="11">
        <f>IF(D109=0,"",1+MAX(A$9:A108))</f>
        <v>59</v>
      </c>
      <c r="B109" s="151"/>
      <c r="C109" s="161" t="s">
        <v>85</v>
      </c>
      <c r="D109" s="162">
        <v>80</v>
      </c>
      <c r="E109" s="163">
        <v>0.1</v>
      </c>
      <c r="F109" s="162">
        <f t="shared" si="53"/>
        <v>88</v>
      </c>
      <c r="G109" s="159" t="s">
        <v>87</v>
      </c>
      <c r="H109" s="137">
        <v>24.54</v>
      </c>
      <c r="I109" s="138">
        <f t="shared" si="54"/>
        <v>2159.52</v>
      </c>
      <c r="J109" s="139">
        <v>1</v>
      </c>
      <c r="K109" s="140" t="s">
        <v>80</v>
      </c>
      <c r="L109" s="141">
        <v>130</v>
      </c>
      <c r="M109" s="142">
        <v>0.1065</v>
      </c>
      <c r="N109" s="139">
        <f t="shared" si="55"/>
        <v>9.3719999999999999</v>
      </c>
      <c r="O109" s="143">
        <f t="shared" si="56"/>
        <v>1218.3599999999999</v>
      </c>
      <c r="P109" s="144">
        <f t="shared" si="57"/>
        <v>38.384999999999998</v>
      </c>
      <c r="Q109" s="160">
        <f t="shared" si="58"/>
        <v>3377.8799999999997</v>
      </c>
      <c r="R109" s="169"/>
    </row>
    <row r="110" spans="1:18">
      <c r="A110" s="11"/>
      <c r="B110" s="151"/>
      <c r="C110" s="158" t="s">
        <v>89</v>
      </c>
      <c r="D110" s="162"/>
      <c r="E110" s="163"/>
      <c r="F110" s="162"/>
      <c r="G110" s="159"/>
      <c r="H110" s="137"/>
      <c r="I110" s="138"/>
      <c r="J110" s="139"/>
      <c r="K110" s="140"/>
      <c r="L110" s="141"/>
      <c r="M110" s="142"/>
      <c r="N110" s="139"/>
      <c r="O110" s="143"/>
      <c r="P110" s="144"/>
      <c r="Q110" s="160"/>
      <c r="R110" s="169"/>
    </row>
    <row r="111" spans="1:18">
      <c r="A111" s="11">
        <f>IF(D111=0,"",1+MAX(A$9:A109))</f>
        <v>60</v>
      </c>
      <c r="B111" s="151"/>
      <c r="C111" s="161" t="s">
        <v>89</v>
      </c>
      <c r="D111" s="162">
        <v>958</v>
      </c>
      <c r="E111" s="163">
        <v>0.1</v>
      </c>
      <c r="F111" s="162">
        <f t="shared" si="53"/>
        <v>1053.8000000000002</v>
      </c>
      <c r="G111" s="159" t="s">
        <v>86</v>
      </c>
      <c r="H111" s="137">
        <v>5.98</v>
      </c>
      <c r="I111" s="138">
        <f t="shared" si="54"/>
        <v>6301.724000000002</v>
      </c>
      <c r="J111" s="139">
        <v>1</v>
      </c>
      <c r="K111" s="140" t="s">
        <v>80</v>
      </c>
      <c r="L111" s="141">
        <v>130</v>
      </c>
      <c r="M111" s="142">
        <v>3.5000000000000003E-2</v>
      </c>
      <c r="N111" s="139">
        <f t="shared" si="55"/>
        <v>36.88300000000001</v>
      </c>
      <c r="O111" s="143">
        <f t="shared" si="56"/>
        <v>4794.7900000000009</v>
      </c>
      <c r="P111" s="144">
        <f t="shared" si="57"/>
        <v>10.530000000000001</v>
      </c>
      <c r="Q111" s="160">
        <f t="shared" si="58"/>
        <v>11096.514000000003</v>
      </c>
      <c r="R111" s="169"/>
    </row>
    <row r="112" spans="1:18">
      <c r="A112" s="11" t="str">
        <f>IF(D112=0,"",1+MAX(A$9:A94))</f>
        <v/>
      </c>
      <c r="B112" s="151"/>
      <c r="C112" s="158" t="s">
        <v>73</v>
      </c>
      <c r="D112" s="162"/>
      <c r="E112" s="165"/>
      <c r="F112" s="165"/>
      <c r="G112" s="159"/>
      <c r="H112" s="137"/>
      <c r="I112" s="138"/>
      <c r="J112" s="139"/>
      <c r="K112" s="140"/>
      <c r="L112" s="141"/>
      <c r="M112" s="142"/>
      <c r="N112" s="139"/>
      <c r="O112" s="143"/>
      <c r="P112" s="144"/>
      <c r="Q112" s="160"/>
      <c r="R112" s="169"/>
    </row>
    <row r="113" spans="1:18" ht="31.5">
      <c r="A113" s="11">
        <f>IF(D113=0,"",1+MAX(A$9:A112))</f>
        <v>61</v>
      </c>
      <c r="B113" s="151"/>
      <c r="C113" s="161" t="s">
        <v>79</v>
      </c>
      <c r="D113" s="162">
        <v>2.1222250000000002E-2</v>
      </c>
      <c r="E113" s="163">
        <v>0.1</v>
      </c>
      <c r="F113" s="162">
        <f t="shared" ref="F113:F126" si="59">(1+E113)*D113</f>
        <v>2.3344475000000003E-2</v>
      </c>
      <c r="G113" s="165" t="s">
        <v>94</v>
      </c>
      <c r="H113" s="137">
        <v>3154</v>
      </c>
      <c r="I113" s="138">
        <f t="shared" ref="I113:I114" si="60">H113*F113</f>
        <v>73.628474150000017</v>
      </c>
      <c r="J113" s="139">
        <v>1</v>
      </c>
      <c r="K113" s="140" t="s">
        <v>80</v>
      </c>
      <c r="L113" s="141">
        <v>130</v>
      </c>
      <c r="M113" s="142">
        <v>33</v>
      </c>
      <c r="N113" s="139">
        <f t="shared" ref="N113:N126" si="61">M113*F113</f>
        <v>0.77036767500000014</v>
      </c>
      <c r="O113" s="143">
        <f t="shared" ref="O113:O126" si="62">N113*L113</f>
        <v>100.14779775000002</v>
      </c>
      <c r="P113" s="144">
        <f t="shared" ref="P113:P126" si="63">(I113+O113)/F113</f>
        <v>7444.0000000000009</v>
      </c>
      <c r="Q113" s="160">
        <f t="shared" ref="Q113:Q126" si="64">P113*F113</f>
        <v>173.77627190000004</v>
      </c>
      <c r="R113" s="169"/>
    </row>
    <row r="114" spans="1:18" ht="47.25">
      <c r="A114" s="11">
        <f>IF(D114=0,"",1+MAX(A$9:A113))</f>
        <v>62</v>
      </c>
      <c r="B114" s="151"/>
      <c r="C114" s="161" t="s">
        <v>75</v>
      </c>
      <c r="D114" s="162">
        <v>7.5710000000000013E-2</v>
      </c>
      <c r="E114" s="163">
        <v>0.1</v>
      </c>
      <c r="F114" s="162">
        <f t="shared" si="59"/>
        <v>8.3281000000000022E-2</v>
      </c>
      <c r="G114" s="165" t="s">
        <v>94</v>
      </c>
      <c r="H114" s="137">
        <v>3154</v>
      </c>
      <c r="I114" s="138">
        <f t="shared" si="60"/>
        <v>262.66827400000005</v>
      </c>
      <c r="J114" s="139">
        <v>1</v>
      </c>
      <c r="K114" s="140" t="s">
        <v>80</v>
      </c>
      <c r="L114" s="141">
        <v>130</v>
      </c>
      <c r="M114" s="142">
        <v>33</v>
      </c>
      <c r="N114" s="139">
        <f t="shared" si="61"/>
        <v>2.7482730000000006</v>
      </c>
      <c r="O114" s="143">
        <f t="shared" si="62"/>
        <v>357.2754900000001</v>
      </c>
      <c r="P114" s="144">
        <f t="shared" si="63"/>
        <v>7443.9999999999991</v>
      </c>
      <c r="Q114" s="160">
        <f t="shared" si="64"/>
        <v>619.9437640000001</v>
      </c>
      <c r="R114" s="169"/>
    </row>
    <row r="115" spans="1:18">
      <c r="A115" s="11" t="str">
        <f>IF(D115=0,"",1+MAX(A$9:A114))</f>
        <v/>
      </c>
      <c r="B115" s="151"/>
      <c r="C115" s="161" t="s">
        <v>60</v>
      </c>
      <c r="D115" s="162"/>
      <c r="E115" s="163"/>
      <c r="F115" s="162"/>
      <c r="G115" s="165"/>
      <c r="H115" s="137"/>
      <c r="I115" s="138"/>
      <c r="J115" s="139"/>
      <c r="K115" s="140"/>
      <c r="L115" s="141"/>
      <c r="M115" s="142"/>
      <c r="N115" s="139"/>
      <c r="O115" s="143"/>
      <c r="P115" s="144"/>
      <c r="Q115" s="160"/>
      <c r="R115" s="169"/>
    </row>
    <row r="116" spans="1:18">
      <c r="A116" s="11" t="str">
        <f>IF(D116=0,"",1+MAX(A$9:A115))</f>
        <v/>
      </c>
      <c r="B116" s="151"/>
      <c r="C116" s="161" t="s">
        <v>61</v>
      </c>
      <c r="D116" s="162"/>
      <c r="E116" s="163"/>
      <c r="F116" s="162"/>
      <c r="G116" s="165"/>
      <c r="H116" s="137"/>
      <c r="I116" s="138"/>
      <c r="J116" s="139"/>
      <c r="K116" s="140"/>
      <c r="L116" s="141"/>
      <c r="M116" s="142"/>
      <c r="N116" s="139"/>
      <c r="O116" s="143"/>
      <c r="P116" s="144"/>
      <c r="Q116" s="160"/>
      <c r="R116" s="169"/>
    </row>
    <row r="117" spans="1:18" ht="31.5">
      <c r="A117" s="11">
        <f>IF(D117=0,"",1+MAX(A$9:A116))</f>
        <v>63</v>
      </c>
      <c r="B117" s="151"/>
      <c r="C117" s="161" t="s">
        <v>62</v>
      </c>
      <c r="D117" s="162">
        <v>8.4419999999999995E-2</v>
      </c>
      <c r="E117" s="163">
        <v>0.1</v>
      </c>
      <c r="F117" s="162">
        <f t="shared" si="59"/>
        <v>9.2862E-2</v>
      </c>
      <c r="G117" s="165" t="s">
        <v>94</v>
      </c>
      <c r="H117" s="137">
        <v>3154</v>
      </c>
      <c r="I117" s="138">
        <f t="shared" ref="I117" si="65">H117*F117</f>
        <v>292.88674800000001</v>
      </c>
      <c r="J117" s="139">
        <v>1</v>
      </c>
      <c r="K117" s="140" t="s">
        <v>80</v>
      </c>
      <c r="L117" s="141">
        <v>130</v>
      </c>
      <c r="M117" s="142">
        <v>33</v>
      </c>
      <c r="N117" s="139">
        <f t="shared" si="61"/>
        <v>3.0644460000000002</v>
      </c>
      <c r="O117" s="143">
        <f t="shared" si="62"/>
        <v>398.37798000000004</v>
      </c>
      <c r="P117" s="144">
        <f t="shared" si="63"/>
        <v>7444.0000000000009</v>
      </c>
      <c r="Q117" s="160">
        <f t="shared" si="64"/>
        <v>691.2647280000001</v>
      </c>
      <c r="R117" s="169"/>
    </row>
    <row r="118" spans="1:18">
      <c r="A118" s="11" t="str">
        <f>IF(D118=0,"",1+MAX(A$9:A117))</f>
        <v/>
      </c>
      <c r="B118" s="151"/>
      <c r="C118" s="161" t="s">
        <v>63</v>
      </c>
      <c r="D118" s="162"/>
      <c r="E118" s="163"/>
      <c r="F118" s="162"/>
      <c r="G118" s="165"/>
      <c r="H118" s="137"/>
      <c r="I118" s="138"/>
      <c r="J118" s="139"/>
      <c r="K118" s="140"/>
      <c r="L118" s="141"/>
      <c r="M118" s="142"/>
      <c r="N118" s="139"/>
      <c r="O118" s="143"/>
      <c r="P118" s="144"/>
      <c r="Q118" s="160"/>
      <c r="R118" s="169"/>
    </row>
    <row r="119" spans="1:18" ht="31.5">
      <c r="A119" s="11">
        <f>IF(D119=0,"",1+MAX(A$9:A118))</f>
        <v>64</v>
      </c>
      <c r="B119" s="151"/>
      <c r="C119" s="161" t="s">
        <v>64</v>
      </c>
      <c r="D119" s="162">
        <v>0.14779529999999999</v>
      </c>
      <c r="E119" s="163">
        <v>0.1</v>
      </c>
      <c r="F119" s="162">
        <f t="shared" si="59"/>
        <v>0.16257483</v>
      </c>
      <c r="G119" s="165" t="s">
        <v>94</v>
      </c>
      <c r="H119" s="137">
        <v>3154</v>
      </c>
      <c r="I119" s="138">
        <f t="shared" ref="I119:I121" si="66">H119*F119</f>
        <v>512.76101382000002</v>
      </c>
      <c r="J119" s="139">
        <v>1</v>
      </c>
      <c r="K119" s="140" t="s">
        <v>80</v>
      </c>
      <c r="L119" s="141">
        <v>130</v>
      </c>
      <c r="M119" s="142">
        <v>33</v>
      </c>
      <c r="N119" s="139">
        <f t="shared" si="61"/>
        <v>5.3649693899999997</v>
      </c>
      <c r="O119" s="143">
        <f t="shared" si="62"/>
        <v>697.44602069999996</v>
      </c>
      <c r="P119" s="144">
        <f t="shared" si="63"/>
        <v>7444</v>
      </c>
      <c r="Q119" s="160">
        <f t="shared" si="64"/>
        <v>1210.20703452</v>
      </c>
      <c r="R119" s="169"/>
    </row>
    <row r="120" spans="1:18" ht="31.5">
      <c r="A120" s="11">
        <f>IF(D120=0,"",1+MAX(A$9:A119))</f>
        <v>65</v>
      </c>
      <c r="B120" s="151"/>
      <c r="C120" s="161" t="s">
        <v>65</v>
      </c>
      <c r="D120" s="162">
        <v>0.44220000000000004</v>
      </c>
      <c r="E120" s="163">
        <v>0.1</v>
      </c>
      <c r="F120" s="162">
        <f t="shared" si="59"/>
        <v>0.48642000000000007</v>
      </c>
      <c r="G120" s="165" t="s">
        <v>94</v>
      </c>
      <c r="H120" s="137">
        <v>3154</v>
      </c>
      <c r="I120" s="138">
        <f t="shared" si="66"/>
        <v>1534.1686800000002</v>
      </c>
      <c r="J120" s="139">
        <v>1</v>
      </c>
      <c r="K120" s="140" t="s">
        <v>80</v>
      </c>
      <c r="L120" s="141">
        <v>130</v>
      </c>
      <c r="M120" s="142">
        <v>33</v>
      </c>
      <c r="N120" s="139">
        <f t="shared" si="61"/>
        <v>16.051860000000001</v>
      </c>
      <c r="O120" s="143">
        <f t="shared" si="62"/>
        <v>2086.7418000000002</v>
      </c>
      <c r="P120" s="144">
        <f t="shared" si="63"/>
        <v>7444</v>
      </c>
      <c r="Q120" s="160">
        <f t="shared" si="64"/>
        <v>3620.9104800000005</v>
      </c>
      <c r="R120" s="169"/>
    </row>
    <row r="121" spans="1:18" ht="31.5">
      <c r="A121" s="11">
        <f>IF(D121=0,"",1+MAX(A$9:A120))</f>
        <v>66</v>
      </c>
      <c r="B121" s="151"/>
      <c r="C121" s="161" t="s">
        <v>66</v>
      </c>
      <c r="D121" s="162">
        <v>6.0675200000000006E-2</v>
      </c>
      <c r="E121" s="163">
        <v>0.1</v>
      </c>
      <c r="F121" s="162">
        <f t="shared" si="59"/>
        <v>6.6742720000000005E-2</v>
      </c>
      <c r="G121" s="165" t="s">
        <v>94</v>
      </c>
      <c r="H121" s="137">
        <v>3154</v>
      </c>
      <c r="I121" s="138">
        <f t="shared" si="66"/>
        <v>210.50653888000002</v>
      </c>
      <c r="J121" s="139">
        <v>1</v>
      </c>
      <c r="K121" s="140" t="s">
        <v>80</v>
      </c>
      <c r="L121" s="141">
        <v>130</v>
      </c>
      <c r="M121" s="142">
        <v>33</v>
      </c>
      <c r="N121" s="139">
        <f t="shared" si="61"/>
        <v>2.2025097600000003</v>
      </c>
      <c r="O121" s="143">
        <f t="shared" si="62"/>
        <v>286.32626880000004</v>
      </c>
      <c r="P121" s="144">
        <f t="shared" si="63"/>
        <v>7444.0000000000009</v>
      </c>
      <c r="Q121" s="160">
        <f t="shared" si="64"/>
        <v>496.83280768000009</v>
      </c>
      <c r="R121" s="169"/>
    </row>
    <row r="122" spans="1:18">
      <c r="A122" s="11" t="str">
        <f>IF(D122=0,"",1+MAX(A$9:A121))</f>
        <v/>
      </c>
      <c r="B122" s="151"/>
      <c r="C122" s="161" t="s">
        <v>67</v>
      </c>
      <c r="D122" s="162"/>
      <c r="E122" s="163"/>
      <c r="F122" s="162"/>
      <c r="G122" s="165"/>
      <c r="H122" s="137"/>
      <c r="I122" s="138"/>
      <c r="J122" s="139"/>
      <c r="K122" s="140"/>
      <c r="L122" s="141"/>
      <c r="M122" s="142"/>
      <c r="N122" s="139"/>
      <c r="O122" s="143"/>
      <c r="P122" s="144"/>
      <c r="Q122" s="160"/>
      <c r="R122" s="169"/>
    </row>
    <row r="123" spans="1:18" ht="31.5">
      <c r="A123" s="11">
        <f>IF(D123=0,"",1+MAX(A$9:A122))</f>
        <v>67</v>
      </c>
      <c r="B123" s="151"/>
      <c r="C123" s="161" t="s">
        <v>68</v>
      </c>
      <c r="D123" s="162">
        <v>1.3671350000000002E-2</v>
      </c>
      <c r="E123" s="163">
        <v>0.1</v>
      </c>
      <c r="F123" s="162">
        <f t="shared" si="59"/>
        <v>1.5038485000000004E-2</v>
      </c>
      <c r="G123" s="165" t="s">
        <v>94</v>
      </c>
      <c r="H123" s="137">
        <v>3154</v>
      </c>
      <c r="I123" s="138">
        <f t="shared" ref="I123" si="67">H123*F123</f>
        <v>47.431381690000016</v>
      </c>
      <c r="J123" s="139">
        <v>1</v>
      </c>
      <c r="K123" s="140" t="s">
        <v>80</v>
      </c>
      <c r="L123" s="141">
        <v>130</v>
      </c>
      <c r="M123" s="142">
        <v>33</v>
      </c>
      <c r="N123" s="139">
        <f t="shared" si="61"/>
        <v>0.49627000500000013</v>
      </c>
      <c r="O123" s="143">
        <f t="shared" si="62"/>
        <v>64.515100650000022</v>
      </c>
      <c r="P123" s="144">
        <f t="shared" si="63"/>
        <v>7444.0000000000009</v>
      </c>
      <c r="Q123" s="160">
        <f t="shared" si="64"/>
        <v>111.94648234000005</v>
      </c>
      <c r="R123" s="169"/>
    </row>
    <row r="124" spans="1:18">
      <c r="A124" s="11" t="str">
        <f>IF(D124=0,"",1+MAX(A$9:A123))</f>
        <v/>
      </c>
      <c r="B124" s="151"/>
      <c r="C124" s="161" t="s">
        <v>69</v>
      </c>
      <c r="D124" s="162"/>
      <c r="E124" s="163"/>
      <c r="F124" s="162"/>
      <c r="G124" s="165"/>
      <c r="H124" s="137"/>
      <c r="I124" s="138"/>
      <c r="J124" s="139"/>
      <c r="K124" s="140"/>
      <c r="L124" s="141"/>
      <c r="M124" s="142"/>
      <c r="N124" s="139"/>
      <c r="O124" s="143"/>
      <c r="P124" s="144"/>
      <c r="Q124" s="160"/>
      <c r="R124" s="169"/>
    </row>
    <row r="125" spans="1:18" ht="31.5">
      <c r="A125" s="11">
        <f>IF(D125=0,"",1+MAX(A$9:A124))</f>
        <v>68</v>
      </c>
      <c r="B125" s="151"/>
      <c r="C125" s="161" t="s">
        <v>70</v>
      </c>
      <c r="D125" s="162">
        <v>7.1395200000000006E-2</v>
      </c>
      <c r="E125" s="163">
        <v>0.1</v>
      </c>
      <c r="F125" s="162">
        <f t="shared" si="59"/>
        <v>7.8534720000000016E-2</v>
      </c>
      <c r="G125" s="165" t="s">
        <v>94</v>
      </c>
      <c r="H125" s="137">
        <v>3154</v>
      </c>
      <c r="I125" s="138">
        <f t="shared" ref="I125:I126" si="68">H125*F125</f>
        <v>247.69850688000005</v>
      </c>
      <c r="J125" s="139">
        <v>1</v>
      </c>
      <c r="K125" s="140" t="s">
        <v>80</v>
      </c>
      <c r="L125" s="141">
        <v>130</v>
      </c>
      <c r="M125" s="142">
        <v>33</v>
      </c>
      <c r="N125" s="139">
        <f t="shared" si="61"/>
        <v>2.5916457600000005</v>
      </c>
      <c r="O125" s="143">
        <f t="shared" si="62"/>
        <v>336.91394880000007</v>
      </c>
      <c r="P125" s="144">
        <f t="shared" si="63"/>
        <v>7444</v>
      </c>
      <c r="Q125" s="160">
        <f t="shared" si="64"/>
        <v>584.61245568000015</v>
      </c>
      <c r="R125" s="169"/>
    </row>
    <row r="126" spans="1:18" ht="31.5">
      <c r="A126" s="11">
        <f>IF(D126=0,"",1+MAX(A$9:A125))</f>
        <v>69</v>
      </c>
      <c r="B126" s="151"/>
      <c r="C126" s="161" t="s">
        <v>71</v>
      </c>
      <c r="D126" s="162">
        <v>0.1298125</v>
      </c>
      <c r="E126" s="163">
        <v>0.1</v>
      </c>
      <c r="F126" s="162">
        <f t="shared" si="59"/>
        <v>0.14279375</v>
      </c>
      <c r="G126" s="165" t="s">
        <v>94</v>
      </c>
      <c r="H126" s="137">
        <v>3154</v>
      </c>
      <c r="I126" s="138">
        <f t="shared" si="68"/>
        <v>450.3714875</v>
      </c>
      <c r="J126" s="139">
        <v>1</v>
      </c>
      <c r="K126" s="140" t="s">
        <v>80</v>
      </c>
      <c r="L126" s="141">
        <v>130</v>
      </c>
      <c r="M126" s="142">
        <v>33</v>
      </c>
      <c r="N126" s="139">
        <f t="shared" si="61"/>
        <v>4.71219375</v>
      </c>
      <c r="O126" s="143">
        <f t="shared" si="62"/>
        <v>612.58518749999996</v>
      </c>
      <c r="P126" s="144">
        <f t="shared" si="63"/>
        <v>7443.9999999999991</v>
      </c>
      <c r="Q126" s="160">
        <f t="shared" si="64"/>
        <v>1062.9566749999999</v>
      </c>
      <c r="R126" s="169"/>
    </row>
    <row r="127" spans="1:18">
      <c r="A127" s="11" t="str">
        <f>IF(D127=0,"",1+MAX(A$9:A126))</f>
        <v/>
      </c>
      <c r="B127" s="151"/>
      <c r="C127" s="161" t="s">
        <v>72</v>
      </c>
      <c r="D127" s="162"/>
      <c r="E127" s="165"/>
      <c r="F127" s="165"/>
      <c r="G127" s="159"/>
      <c r="H127" s="137"/>
      <c r="I127" s="138"/>
      <c r="J127" s="139"/>
      <c r="K127" s="140"/>
      <c r="L127" s="141"/>
      <c r="M127" s="142"/>
      <c r="N127" s="139"/>
      <c r="O127" s="143"/>
      <c r="P127" s="144"/>
      <c r="Q127" s="160"/>
      <c r="R127" s="169"/>
    </row>
    <row r="128" spans="1:18">
      <c r="A128" s="11" t="str">
        <f>IF(D128=0,"",1+MAX(A$9:A127))</f>
        <v/>
      </c>
      <c r="B128" s="151"/>
      <c r="C128" s="166"/>
      <c r="D128" s="162"/>
      <c r="E128" s="165"/>
      <c r="F128" s="165"/>
      <c r="G128" s="159"/>
      <c r="H128" s="137"/>
      <c r="I128" s="138"/>
      <c r="J128" s="139"/>
      <c r="K128" s="140"/>
      <c r="L128" s="141"/>
      <c r="M128" s="142"/>
      <c r="N128" s="139"/>
      <c r="O128" s="143"/>
      <c r="P128" s="144"/>
      <c r="Q128" s="160"/>
      <c r="R128" s="169"/>
    </row>
    <row r="129" spans="1:18">
      <c r="A129" s="11" t="str">
        <f>IF(D129=0,"",1+MAX(A$9:A128))</f>
        <v/>
      </c>
      <c r="B129" s="151"/>
      <c r="C129" s="158" t="s">
        <v>76</v>
      </c>
      <c r="D129" s="162"/>
      <c r="E129" s="159"/>
      <c r="F129" s="159"/>
      <c r="G129" s="165"/>
      <c r="H129" s="137"/>
      <c r="I129" s="138"/>
      <c r="J129" s="139"/>
      <c r="K129" s="140"/>
      <c r="L129" s="141"/>
      <c r="M129" s="142"/>
      <c r="N129" s="139"/>
      <c r="O129" s="143"/>
      <c r="P129" s="144"/>
      <c r="Q129" s="160"/>
      <c r="R129" s="169"/>
    </row>
    <row r="130" spans="1:18">
      <c r="A130" s="11">
        <f>IF(D130=0,"",1+MAX(A$9:A129))</f>
        <v>70</v>
      </c>
      <c r="B130" s="151"/>
      <c r="C130" s="167" t="s">
        <v>77</v>
      </c>
      <c r="D130" s="162">
        <v>1</v>
      </c>
      <c r="E130" s="163">
        <v>0</v>
      </c>
      <c r="F130" s="133">
        <f t="shared" ref="F130:F138" si="69">(1+E130)*D130</f>
        <v>1</v>
      </c>
      <c r="G130" s="165" t="s">
        <v>52</v>
      </c>
      <c r="H130" s="137">
        <v>2850</v>
      </c>
      <c r="I130" s="138">
        <f t="shared" ref="I130:I138" si="70">H130*F130</f>
        <v>2850</v>
      </c>
      <c r="J130" s="139">
        <v>1</v>
      </c>
      <c r="K130" s="140" t="s">
        <v>81</v>
      </c>
      <c r="L130" s="141">
        <v>110</v>
      </c>
      <c r="M130" s="142">
        <v>8</v>
      </c>
      <c r="N130" s="139">
        <f t="shared" ref="N130:N138" si="71">M130*F130</f>
        <v>8</v>
      </c>
      <c r="O130" s="143">
        <f t="shared" ref="O130:O138" si="72">N130*L130</f>
        <v>880</v>
      </c>
      <c r="P130" s="144">
        <f t="shared" ref="P130:P138" si="73">(I130+O130)/F130</f>
        <v>3730</v>
      </c>
      <c r="Q130" s="160">
        <f t="shared" ref="Q130:Q138" si="74">P130*F130</f>
        <v>3730</v>
      </c>
      <c r="R130" s="169"/>
    </row>
    <row r="131" spans="1:18">
      <c r="A131" s="11">
        <f>IF(D131=0,"",1+MAX(A$9:A130))</f>
        <v>71</v>
      </c>
      <c r="B131" s="151"/>
      <c r="C131" s="167" t="s">
        <v>78</v>
      </c>
      <c r="D131" s="162">
        <v>1</v>
      </c>
      <c r="E131" s="163">
        <v>0</v>
      </c>
      <c r="F131" s="133">
        <f t="shared" si="69"/>
        <v>1</v>
      </c>
      <c r="G131" s="165" t="s">
        <v>52</v>
      </c>
      <c r="H131" s="137">
        <v>550</v>
      </c>
      <c r="I131" s="138">
        <f t="shared" si="70"/>
        <v>550</v>
      </c>
      <c r="J131" s="139">
        <v>1</v>
      </c>
      <c r="K131" s="140" t="s">
        <v>81</v>
      </c>
      <c r="L131" s="141">
        <v>110</v>
      </c>
      <c r="M131" s="142">
        <v>5</v>
      </c>
      <c r="N131" s="139">
        <f t="shared" si="71"/>
        <v>5</v>
      </c>
      <c r="O131" s="143">
        <f t="shared" si="72"/>
        <v>550</v>
      </c>
      <c r="P131" s="144">
        <f t="shared" si="73"/>
        <v>1100</v>
      </c>
      <c r="Q131" s="160">
        <f t="shared" si="74"/>
        <v>1100</v>
      </c>
      <c r="R131" s="169"/>
    </row>
    <row r="132" spans="1:18">
      <c r="A132" s="11">
        <f>IF(D132=0,"",1+MAX(A$9:A131))</f>
        <v>72</v>
      </c>
      <c r="B132" s="151"/>
      <c r="C132" s="167" t="s">
        <v>53</v>
      </c>
      <c r="D132" s="162">
        <v>1</v>
      </c>
      <c r="E132" s="163">
        <v>0</v>
      </c>
      <c r="F132" s="133">
        <f t="shared" si="69"/>
        <v>1</v>
      </c>
      <c r="G132" s="165" t="s">
        <v>52</v>
      </c>
      <c r="H132" s="137">
        <v>2200</v>
      </c>
      <c r="I132" s="138">
        <f t="shared" si="70"/>
        <v>2200</v>
      </c>
      <c r="J132" s="139">
        <v>1</v>
      </c>
      <c r="K132" s="140" t="s">
        <v>81</v>
      </c>
      <c r="L132" s="141">
        <v>110</v>
      </c>
      <c r="M132" s="142">
        <v>8</v>
      </c>
      <c r="N132" s="139">
        <f t="shared" si="71"/>
        <v>8</v>
      </c>
      <c r="O132" s="143">
        <f t="shared" si="72"/>
        <v>880</v>
      </c>
      <c r="P132" s="144">
        <f t="shared" si="73"/>
        <v>3080</v>
      </c>
      <c r="Q132" s="160">
        <f t="shared" si="74"/>
        <v>3080</v>
      </c>
      <c r="R132" s="169"/>
    </row>
    <row r="133" spans="1:18">
      <c r="A133" s="11">
        <f>IF(D133=0,"",1+MAX(A$9:A132))</f>
        <v>73</v>
      </c>
      <c r="B133" s="151"/>
      <c r="C133" s="167" t="s">
        <v>54</v>
      </c>
      <c r="D133" s="162">
        <v>1</v>
      </c>
      <c r="E133" s="163">
        <v>0</v>
      </c>
      <c r="F133" s="133">
        <f t="shared" si="69"/>
        <v>1</v>
      </c>
      <c r="G133" s="165" t="s">
        <v>52</v>
      </c>
      <c r="H133" s="137">
        <v>4895</v>
      </c>
      <c r="I133" s="138">
        <f t="shared" si="70"/>
        <v>4895</v>
      </c>
      <c r="J133" s="139">
        <v>1</v>
      </c>
      <c r="K133" s="140" t="s">
        <v>81</v>
      </c>
      <c r="L133" s="141">
        <v>110</v>
      </c>
      <c r="M133" s="142">
        <v>11.5</v>
      </c>
      <c r="N133" s="139">
        <f t="shared" si="71"/>
        <v>11.5</v>
      </c>
      <c r="O133" s="143">
        <f t="shared" si="72"/>
        <v>1265</v>
      </c>
      <c r="P133" s="144">
        <f t="shared" si="73"/>
        <v>6160</v>
      </c>
      <c r="Q133" s="160">
        <f t="shared" si="74"/>
        <v>6160</v>
      </c>
      <c r="R133" s="169"/>
    </row>
    <row r="134" spans="1:18">
      <c r="A134" s="11">
        <f>IF(D134=0,"",1+MAX(A$9:A133))</f>
        <v>74</v>
      </c>
      <c r="B134" s="151"/>
      <c r="C134" s="167" t="s">
        <v>55</v>
      </c>
      <c r="D134" s="162">
        <v>2</v>
      </c>
      <c r="E134" s="163">
        <v>0</v>
      </c>
      <c r="F134" s="133">
        <f t="shared" si="69"/>
        <v>2</v>
      </c>
      <c r="G134" s="165" t="s">
        <v>52</v>
      </c>
      <c r="H134" s="137">
        <v>958</v>
      </c>
      <c r="I134" s="138">
        <f t="shared" si="70"/>
        <v>1916</v>
      </c>
      <c r="J134" s="139">
        <v>1</v>
      </c>
      <c r="K134" s="140" t="s">
        <v>81</v>
      </c>
      <c r="L134" s="141">
        <v>110</v>
      </c>
      <c r="M134" s="142">
        <v>4</v>
      </c>
      <c r="N134" s="139">
        <f t="shared" si="71"/>
        <v>8</v>
      </c>
      <c r="O134" s="143">
        <f t="shared" si="72"/>
        <v>880</v>
      </c>
      <c r="P134" s="144">
        <f t="shared" si="73"/>
        <v>1398</v>
      </c>
      <c r="Q134" s="160">
        <f t="shared" si="74"/>
        <v>2796</v>
      </c>
      <c r="R134" s="169"/>
    </row>
    <row r="135" spans="1:18">
      <c r="A135" s="11">
        <f>IF(D135=0,"",1+MAX(A$9:A134))</f>
        <v>75</v>
      </c>
      <c r="B135" s="151"/>
      <c r="C135" s="167" t="s">
        <v>56</v>
      </c>
      <c r="D135" s="162">
        <v>4</v>
      </c>
      <c r="E135" s="163">
        <v>0</v>
      </c>
      <c r="F135" s="133">
        <f t="shared" si="69"/>
        <v>4</v>
      </c>
      <c r="G135" s="165" t="s">
        <v>52</v>
      </c>
      <c r="H135" s="137">
        <v>1123</v>
      </c>
      <c r="I135" s="138">
        <f t="shared" si="70"/>
        <v>4492</v>
      </c>
      <c r="J135" s="139">
        <v>1</v>
      </c>
      <c r="K135" s="140" t="s">
        <v>81</v>
      </c>
      <c r="L135" s="141">
        <v>110</v>
      </c>
      <c r="M135" s="142">
        <v>8</v>
      </c>
      <c r="N135" s="139">
        <f t="shared" si="71"/>
        <v>32</v>
      </c>
      <c r="O135" s="143">
        <f t="shared" si="72"/>
        <v>3520</v>
      </c>
      <c r="P135" s="144">
        <f t="shared" si="73"/>
        <v>2003</v>
      </c>
      <c r="Q135" s="160">
        <f t="shared" si="74"/>
        <v>8012</v>
      </c>
      <c r="R135" s="169"/>
    </row>
    <row r="136" spans="1:18">
      <c r="A136" s="11">
        <f>IF(D136=0,"",1+MAX(A$9:A135))</f>
        <v>76</v>
      </c>
      <c r="B136" s="151"/>
      <c r="C136" s="167" t="s">
        <v>57</v>
      </c>
      <c r="D136" s="162">
        <v>1</v>
      </c>
      <c r="E136" s="163">
        <v>0</v>
      </c>
      <c r="F136" s="133">
        <f t="shared" si="69"/>
        <v>1</v>
      </c>
      <c r="G136" s="165" t="s">
        <v>52</v>
      </c>
      <c r="H136" s="137">
        <v>4465</v>
      </c>
      <c r="I136" s="138">
        <f t="shared" si="70"/>
        <v>4465</v>
      </c>
      <c r="J136" s="139">
        <v>1</v>
      </c>
      <c r="K136" s="140" t="s">
        <v>81</v>
      </c>
      <c r="L136" s="141">
        <v>110</v>
      </c>
      <c r="M136" s="142">
        <v>7.5</v>
      </c>
      <c r="N136" s="139">
        <f t="shared" si="71"/>
        <v>7.5</v>
      </c>
      <c r="O136" s="143">
        <f t="shared" si="72"/>
        <v>825</v>
      </c>
      <c r="P136" s="144">
        <f t="shared" si="73"/>
        <v>5290</v>
      </c>
      <c r="Q136" s="160">
        <f t="shared" si="74"/>
        <v>5290</v>
      </c>
      <c r="R136" s="169"/>
    </row>
    <row r="137" spans="1:18">
      <c r="A137" s="11">
        <f>IF(D137=0,"",1+MAX(A$9:A136))</f>
        <v>77</v>
      </c>
      <c r="B137" s="151"/>
      <c r="C137" s="167" t="s">
        <v>58</v>
      </c>
      <c r="D137" s="162">
        <v>2</v>
      </c>
      <c r="E137" s="163">
        <v>0</v>
      </c>
      <c r="F137" s="133">
        <f t="shared" si="69"/>
        <v>2</v>
      </c>
      <c r="G137" s="165" t="s">
        <v>52</v>
      </c>
      <c r="H137" s="137">
        <v>3145</v>
      </c>
      <c r="I137" s="138">
        <f t="shared" si="70"/>
        <v>6290</v>
      </c>
      <c r="J137" s="139">
        <v>1</v>
      </c>
      <c r="K137" s="140" t="s">
        <v>81</v>
      </c>
      <c r="L137" s="141">
        <v>110</v>
      </c>
      <c r="M137" s="142">
        <v>8</v>
      </c>
      <c r="N137" s="139">
        <f t="shared" si="71"/>
        <v>16</v>
      </c>
      <c r="O137" s="143">
        <f t="shared" si="72"/>
        <v>1760</v>
      </c>
      <c r="P137" s="144">
        <f t="shared" si="73"/>
        <v>4025</v>
      </c>
      <c r="Q137" s="160">
        <f t="shared" si="74"/>
        <v>8050</v>
      </c>
      <c r="R137" s="169"/>
    </row>
    <row r="138" spans="1:18">
      <c r="A138" s="11">
        <f>IF(D138=0,"",1+MAX(A$9:A137))</f>
        <v>78</v>
      </c>
      <c r="B138" s="151"/>
      <c r="C138" s="167" t="s">
        <v>59</v>
      </c>
      <c r="D138" s="162">
        <v>1</v>
      </c>
      <c r="E138" s="163">
        <v>0</v>
      </c>
      <c r="F138" s="133">
        <f t="shared" si="69"/>
        <v>1</v>
      </c>
      <c r="G138" s="165" t="s">
        <v>52</v>
      </c>
      <c r="H138" s="137">
        <v>1950</v>
      </c>
      <c r="I138" s="138">
        <f t="shared" si="70"/>
        <v>1950</v>
      </c>
      <c r="J138" s="139">
        <v>1</v>
      </c>
      <c r="K138" s="140" t="s">
        <v>81</v>
      </c>
      <c r="L138" s="141">
        <v>110</v>
      </c>
      <c r="M138" s="142">
        <v>8</v>
      </c>
      <c r="N138" s="139">
        <f t="shared" si="71"/>
        <v>8</v>
      </c>
      <c r="O138" s="143">
        <f t="shared" si="72"/>
        <v>880</v>
      </c>
      <c r="P138" s="144">
        <f t="shared" si="73"/>
        <v>2830</v>
      </c>
      <c r="Q138" s="160">
        <f t="shared" si="74"/>
        <v>2830</v>
      </c>
      <c r="R138" s="169"/>
    </row>
    <row r="139" spans="1:18" ht="16.5" thickBot="1">
      <c r="A139" s="11" t="str">
        <f>IF(D139=0,"",1+MAX(A$9:A138))</f>
        <v/>
      </c>
      <c r="B139" s="151"/>
      <c r="C139" s="166"/>
      <c r="D139" s="162"/>
      <c r="E139" s="165"/>
      <c r="F139" s="165"/>
      <c r="G139" s="159"/>
      <c r="H139" s="137"/>
      <c r="I139" s="138"/>
      <c r="J139" s="139"/>
      <c r="K139" s="140"/>
      <c r="L139" s="141"/>
      <c r="M139" s="142"/>
      <c r="N139" s="139"/>
      <c r="O139" s="143"/>
      <c r="P139" s="144"/>
      <c r="Q139" s="160"/>
      <c r="R139" s="169"/>
    </row>
    <row r="140" spans="1:18" ht="16.5" thickBot="1">
      <c r="A140" s="66" t="str">
        <f>IF(D140=0,"",1+MAX(A$8:A139))</f>
        <v/>
      </c>
      <c r="B140" s="91"/>
      <c r="C140" s="67" t="s">
        <v>96</v>
      </c>
      <c r="D140" s="18"/>
      <c r="E140" s="19"/>
      <c r="F140" s="20"/>
      <c r="G140" s="21" t="s">
        <v>33</v>
      </c>
      <c r="H140" s="20"/>
      <c r="I140" s="22">
        <f>SUM(I82:I139)</f>
        <v>67233.401793808895</v>
      </c>
      <c r="J140" s="22"/>
      <c r="K140" s="22"/>
      <c r="L140" s="22"/>
      <c r="M140" s="59"/>
      <c r="N140" s="21" t="s">
        <v>23</v>
      </c>
      <c r="O140" s="22">
        <f>SUM(O82:O139)</f>
        <v>55565.83786086669</v>
      </c>
      <c r="P140" s="23"/>
      <c r="Q140" s="24"/>
      <c r="R140" s="68">
        <f>(SUM(Q82:Q140))</f>
        <v>122799.23965467556</v>
      </c>
    </row>
    <row r="141" spans="1:18" ht="16.5" thickBot="1">
      <c r="A141" s="101"/>
      <c r="B141" s="102"/>
      <c r="C141" s="103"/>
      <c r="E141" s="104"/>
      <c r="F141" s="105"/>
      <c r="H141" s="106"/>
      <c r="I141" s="106"/>
      <c r="J141" s="106"/>
      <c r="K141" s="106"/>
      <c r="L141" s="106"/>
      <c r="M141" s="106"/>
      <c r="N141" s="107"/>
      <c r="O141" s="108"/>
      <c r="P141" s="106"/>
      <c r="Q141" s="106"/>
      <c r="R141" s="100"/>
    </row>
    <row r="142" spans="1:18">
      <c r="A142" s="25" t="s">
        <v>19</v>
      </c>
      <c r="B142" s="92"/>
      <c r="C142" s="26"/>
      <c r="D142" s="27"/>
      <c r="E142" s="27"/>
      <c r="F142" s="27"/>
      <c r="G142" s="27"/>
      <c r="H142" s="27"/>
      <c r="I142" s="28"/>
      <c r="J142" s="28"/>
      <c r="K142" s="28"/>
      <c r="L142" s="28"/>
      <c r="M142" s="61"/>
      <c r="N142" s="28"/>
      <c r="O142" s="26"/>
      <c r="P142" s="29"/>
      <c r="Q142" s="29"/>
      <c r="R142" s="30">
        <f>SUM(R9:R140)</f>
        <v>241741.56130935112</v>
      </c>
    </row>
    <row r="143" spans="1:18">
      <c r="A143" s="72" t="s">
        <v>41</v>
      </c>
      <c r="B143" s="93"/>
      <c r="C143" s="74"/>
      <c r="D143" s="75">
        <v>0.2</v>
      </c>
      <c r="E143" s="75"/>
      <c r="F143" s="75"/>
      <c r="G143" s="76"/>
      <c r="H143" s="76"/>
      <c r="I143" s="77"/>
      <c r="J143" s="77"/>
      <c r="K143" s="77"/>
      <c r="L143" s="77"/>
      <c r="M143" s="78"/>
      <c r="N143" s="77"/>
      <c r="O143" s="79"/>
      <c r="P143" s="80"/>
      <c r="Q143" s="80"/>
      <c r="R143" s="73">
        <f>(R142*D143)</f>
        <v>48348.312261870225</v>
      </c>
    </row>
    <row r="144" spans="1:18">
      <c r="A144" s="72" t="s">
        <v>42</v>
      </c>
      <c r="B144" s="93"/>
      <c r="C144" s="74"/>
      <c r="D144" s="75">
        <v>0.03</v>
      </c>
      <c r="E144" s="75"/>
      <c r="F144" s="75"/>
      <c r="G144" s="76"/>
      <c r="H144" s="76"/>
      <c r="I144" s="77"/>
      <c r="J144" s="77"/>
      <c r="K144" s="77"/>
      <c r="L144" s="77"/>
      <c r="M144" s="78"/>
      <c r="N144" s="77"/>
      <c r="O144" s="79"/>
      <c r="P144" s="80"/>
      <c r="Q144" s="80"/>
      <c r="R144" s="73">
        <f>(R142*D144)</f>
        <v>7252.2468392805331</v>
      </c>
    </row>
    <row r="145" spans="1:18">
      <c r="A145" s="72" t="s">
        <v>43</v>
      </c>
      <c r="B145" s="93"/>
      <c r="C145" s="74"/>
      <c r="D145" s="75">
        <v>7.0000000000000007E-2</v>
      </c>
      <c r="E145" s="75"/>
      <c r="F145" s="75"/>
      <c r="G145" s="81"/>
      <c r="H145" s="81"/>
      <c r="I145" s="82"/>
      <c r="J145" s="82"/>
      <c r="K145" s="82"/>
      <c r="L145" s="82"/>
      <c r="M145" s="78"/>
      <c r="N145" s="82"/>
      <c r="O145" s="83"/>
      <c r="P145" s="84"/>
      <c r="Q145" s="84"/>
      <c r="R145" s="73">
        <f>(R142*D145)</f>
        <v>16921.909291654581</v>
      </c>
    </row>
    <row r="146" spans="1:18" ht="16.5" thickBot="1">
      <c r="A146" s="31" t="s">
        <v>20</v>
      </c>
      <c r="B146" s="94"/>
      <c r="C146" s="32"/>
      <c r="D146" s="33"/>
      <c r="E146" s="33"/>
      <c r="F146" s="33"/>
      <c r="G146" s="33"/>
      <c r="H146" s="33"/>
      <c r="I146" s="34"/>
      <c r="J146" s="34"/>
      <c r="K146" s="34"/>
      <c r="L146" s="34"/>
      <c r="M146" s="62"/>
      <c r="N146" s="34"/>
      <c r="O146" s="32"/>
      <c r="P146" s="35"/>
      <c r="Q146" s="35"/>
      <c r="R146" s="36">
        <f>SUM(R142:R145)</f>
        <v>314264.02970215649</v>
      </c>
    </row>
    <row r="147" spans="1:18">
      <c r="A147" s="37" t="s">
        <v>21</v>
      </c>
      <c r="B147" s="95"/>
      <c r="C147" s="38"/>
      <c r="D147" s="39"/>
      <c r="E147" s="39"/>
      <c r="F147" s="39"/>
      <c r="G147" s="39"/>
      <c r="H147" s="39"/>
      <c r="I147" s="40"/>
      <c r="J147" s="40"/>
      <c r="K147" s="40"/>
      <c r="L147" s="40"/>
      <c r="M147" s="63"/>
      <c r="N147" s="40"/>
      <c r="O147" s="38"/>
      <c r="P147" s="41"/>
      <c r="Q147" s="41"/>
      <c r="R147" s="42"/>
    </row>
    <row r="148" spans="1:18">
      <c r="A148" s="43" t="s">
        <v>44</v>
      </c>
      <c r="B148" s="96"/>
      <c r="C148" s="44"/>
      <c r="D148" s="45"/>
      <c r="E148" s="45"/>
      <c r="F148" s="45"/>
      <c r="G148" s="45"/>
      <c r="H148" s="45"/>
      <c r="I148" s="46"/>
      <c r="J148" s="46"/>
      <c r="K148" s="46"/>
      <c r="L148" s="46"/>
      <c r="M148" s="64"/>
      <c r="N148" s="46"/>
      <c r="O148" s="44"/>
      <c r="P148" s="47"/>
      <c r="Q148" s="47"/>
      <c r="R148" s="48"/>
    </row>
    <row r="149" spans="1:18">
      <c r="A149" s="49" t="s">
        <v>5</v>
      </c>
      <c r="B149" s="97"/>
      <c r="C149" s="44"/>
      <c r="D149" s="45"/>
      <c r="E149" s="45"/>
      <c r="F149" s="45"/>
      <c r="G149" s="45"/>
      <c r="H149" s="45"/>
      <c r="I149" s="46"/>
      <c r="J149" s="46"/>
      <c r="K149" s="46"/>
      <c r="L149" s="46"/>
      <c r="M149" s="64"/>
      <c r="N149" s="46"/>
      <c r="O149" s="44"/>
      <c r="P149" s="47"/>
      <c r="Q149" s="47"/>
      <c r="R149" s="48"/>
    </row>
    <row r="150" spans="1:18" ht="16.5" thickBot="1">
      <c r="A150" s="50" t="s">
        <v>37</v>
      </c>
      <c r="B150" s="98"/>
      <c r="C150" s="51"/>
      <c r="D150" s="52"/>
      <c r="E150" s="52"/>
      <c r="F150" s="52"/>
      <c r="G150" s="52"/>
      <c r="H150" s="52"/>
      <c r="I150" s="53"/>
      <c r="J150" s="53"/>
      <c r="K150" s="53"/>
      <c r="L150" s="53"/>
      <c r="M150" s="65"/>
      <c r="N150" s="53"/>
      <c r="O150" s="51"/>
      <c r="P150" s="54"/>
      <c r="Q150" s="54"/>
      <c r="R150" s="55"/>
    </row>
  </sheetData>
  <mergeCells count="11">
    <mergeCell ref="A103:C103"/>
    <mergeCell ref="D105:R105"/>
    <mergeCell ref="D81:R81"/>
    <mergeCell ref="A6:C6"/>
    <mergeCell ref="D8:R8"/>
    <mergeCell ref="R9:R18"/>
    <mergeCell ref="D21:R21"/>
    <mergeCell ref="Q9:Q18"/>
    <mergeCell ref="A20:R20"/>
    <mergeCell ref="A55:C55"/>
    <mergeCell ref="D57:R57"/>
  </mergeCells>
  <hyperlinks>
    <hyperlink ref="M2" r:id="rId1" xr:uid="{20D7FFDB-DDF9-4683-9E7E-9A6DE6E42711}"/>
    <hyperlink ref="M3" r:id="rId2" xr:uid="{10BE7608-9D2D-497E-9E48-4BE14FF2DDA5}"/>
    <hyperlink ref="M51" r:id="rId3" xr:uid="{4A7B07D0-B896-4726-8C41-ADBC21B87AF8}"/>
    <hyperlink ref="M52" r:id="rId4" xr:uid="{FE97AE4B-6BA7-45B9-9F70-9493608E2E26}"/>
    <hyperlink ref="M99" r:id="rId5" xr:uid="{8D617413-24BE-4C8B-95EA-C791BF0CE120}"/>
    <hyperlink ref="M100" r:id="rId6" xr:uid="{EBBB801A-F133-4548-8C26-7F5960129155}"/>
  </hyperlinks>
  <pageMargins left="0.7" right="0.7" top="0.75" bottom="0.75" header="0.3" footer="0.3"/>
  <pageSetup paperSize="9" scale="47" fitToHeight="0" orientation="landscape" r:id="rId7"/>
  <headerFooter>
    <oddHeader>&amp;C
&amp;G</oddHeader>
  </headerFooter>
  <rowBreaks count="2" manualBreakCount="2">
    <brk id="49" max="16383" man="1"/>
    <brk id="97" max="16383" man="1"/>
  </rowBreaks>
  <drawing r:id="rId8"/>
  <legacyDrawingHF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1AB8B11-67CA-4FA2-9A79-EC0B59593F14}">
  <ds:schemaRefs>
    <ds:schemaRef ds:uri="http://www.w3.org/2000/xmln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2026-05-09T17:41:06Z</cp:lastPrinted>
  <dcterms:created xsi:type="dcterms:W3CDTF">2020-07-29T11:58:51Z</dcterms:created>
  <dcterms:modified xsi:type="dcterms:W3CDTF">2026-05-09T17:41:13Z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ies>
</file>