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codeName="ThisWorkbook"/>
  <mc:AlternateContent xmlns:mc="http://schemas.openxmlformats.org/markup-compatibility/2006">
    <mc:Choice Requires="x15">
      <x15ac:absPath xmlns:x15ac="http://schemas.microsoft.com/office/spreadsheetml/2010/11/ac" url="https://d.docs.live.net/98a17ae08ab793ce/Desktop/Mobi/Sample (Specialities)/"/>
    </mc:Choice>
  </mc:AlternateContent>
  <xr:revisionPtr revIDLastSave="86" documentId="13_ncr:1_{43F94EA9-A37F-4630-90DC-69E93F8C6ADC}" xr6:coauthVersionLast="47" xr6:coauthVersionMax="47" xr10:uidLastSave="{62DA5EE0-8F6E-4F6D-AEF5-EB588F25561D}"/>
  <bookViews>
    <workbookView xWindow="20370" yWindow="-120" windowWidth="29040" windowHeight="15840" xr2:uid="{00000000-000D-0000-FFFF-FFFF00000000}"/>
  </bookViews>
  <sheets>
    <sheet name="Specilaist " sheetId="3" r:id="rId1"/>
    <sheet name="SUMMARY DETAILS" sheetId="1" r:id="rId2"/>
  </sheets>
  <definedNames>
    <definedName name="_xlnm._FilterDatabase" localSheetId="0" hidden="1">'Specilaist '!$B$1:$Q$184</definedName>
    <definedName name="TotalMonthlyExpenses">SUM(#REF!)</definedName>
    <definedName name="TotalMonthlyIncome">SUM(#REF!)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63" i="3" l="1"/>
  <c r="K139" i="3"/>
  <c r="K116" i="3"/>
  <c r="K92" i="3"/>
  <c r="K68" i="3"/>
  <c r="K44" i="3"/>
  <c r="K6" i="3"/>
  <c r="E171" i="3" l="1"/>
  <c r="H171" i="3" s="1"/>
  <c r="E170" i="3"/>
  <c r="M170" i="3" s="1"/>
  <c r="N170" i="3" s="1"/>
  <c r="A169" i="3"/>
  <c r="E168" i="3"/>
  <c r="M168" i="3" s="1"/>
  <c r="N168" i="3" s="1"/>
  <c r="E167" i="3"/>
  <c r="M167" i="3" s="1"/>
  <c r="N167" i="3" s="1"/>
  <c r="A166" i="3"/>
  <c r="E157" i="3"/>
  <c r="M157" i="3" s="1"/>
  <c r="N157" i="3" s="1"/>
  <c r="E156" i="3"/>
  <c r="M156" i="3" s="1"/>
  <c r="N156" i="3" s="1"/>
  <c r="A155" i="3"/>
  <c r="E154" i="3"/>
  <c r="M154" i="3" s="1"/>
  <c r="N154" i="3" s="1"/>
  <c r="E153" i="3"/>
  <c r="H153" i="3" s="1"/>
  <c r="E152" i="3"/>
  <c r="M152" i="3" s="1"/>
  <c r="N152" i="3" s="1"/>
  <c r="A151" i="3"/>
  <c r="A150" i="3"/>
  <c r="E149" i="3"/>
  <c r="H149" i="3" s="1"/>
  <c r="E148" i="3"/>
  <c r="M148" i="3" s="1"/>
  <c r="N148" i="3" s="1"/>
  <c r="E147" i="3"/>
  <c r="M147" i="3" s="1"/>
  <c r="N147" i="3" s="1"/>
  <c r="E146" i="3"/>
  <c r="M146" i="3" s="1"/>
  <c r="N146" i="3" s="1"/>
  <c r="E145" i="3"/>
  <c r="H145" i="3" s="1"/>
  <c r="E144" i="3"/>
  <c r="H144" i="3" s="1"/>
  <c r="E143" i="3"/>
  <c r="M143" i="3" s="1"/>
  <c r="N143" i="3" s="1"/>
  <c r="E142" i="3"/>
  <c r="M142" i="3" s="1"/>
  <c r="N142" i="3" s="1"/>
  <c r="E133" i="3"/>
  <c r="H133" i="3" s="1"/>
  <c r="E132" i="3"/>
  <c r="H132" i="3" s="1"/>
  <c r="E131" i="3"/>
  <c r="M131" i="3" s="1"/>
  <c r="N131" i="3" s="1"/>
  <c r="E130" i="3"/>
  <c r="M130" i="3" s="1"/>
  <c r="N130" i="3" s="1"/>
  <c r="E129" i="3"/>
  <c r="H129" i="3" s="1"/>
  <c r="E128" i="3"/>
  <c r="M128" i="3" s="1"/>
  <c r="N128" i="3" s="1"/>
  <c r="E127" i="3"/>
  <c r="M127" i="3" s="1"/>
  <c r="N127" i="3" s="1"/>
  <c r="E126" i="3"/>
  <c r="M126" i="3" s="1"/>
  <c r="N126" i="3" s="1"/>
  <c r="E125" i="3"/>
  <c r="H125" i="3" s="1"/>
  <c r="E124" i="3"/>
  <c r="M124" i="3" s="1"/>
  <c r="N124" i="3" s="1"/>
  <c r="A123" i="3"/>
  <c r="E122" i="3"/>
  <c r="M122" i="3" s="1"/>
  <c r="N122" i="3" s="1"/>
  <c r="E121" i="3"/>
  <c r="M121" i="3" s="1"/>
  <c r="N121" i="3" s="1"/>
  <c r="E120" i="3"/>
  <c r="M120" i="3" s="1"/>
  <c r="N120" i="3" s="1"/>
  <c r="E119" i="3"/>
  <c r="H119" i="3" s="1"/>
  <c r="E110" i="3"/>
  <c r="H110" i="3" s="1"/>
  <c r="E109" i="3"/>
  <c r="M109" i="3" s="1"/>
  <c r="N109" i="3" s="1"/>
  <c r="E108" i="3"/>
  <c r="M108" i="3" s="1"/>
  <c r="N108" i="3" s="1"/>
  <c r="E107" i="3"/>
  <c r="H107" i="3" s="1"/>
  <c r="E106" i="3"/>
  <c r="M106" i="3" s="1"/>
  <c r="N106" i="3" s="1"/>
  <c r="E105" i="3"/>
  <c r="M105" i="3" s="1"/>
  <c r="N105" i="3" s="1"/>
  <c r="E104" i="3"/>
  <c r="M104" i="3" s="1"/>
  <c r="N104" i="3" s="1"/>
  <c r="E103" i="3"/>
  <c r="H103" i="3" s="1"/>
  <c r="E102" i="3"/>
  <c r="M102" i="3" s="1"/>
  <c r="N102" i="3" s="1"/>
  <c r="E101" i="3"/>
  <c r="M101" i="3" s="1"/>
  <c r="N101" i="3" s="1"/>
  <c r="E100" i="3"/>
  <c r="M100" i="3" s="1"/>
  <c r="N100" i="3" s="1"/>
  <c r="E99" i="3"/>
  <c r="H99" i="3" s="1"/>
  <c r="E98" i="3"/>
  <c r="M98" i="3" s="1"/>
  <c r="N98" i="3" s="1"/>
  <c r="E97" i="3"/>
  <c r="M97" i="3" s="1"/>
  <c r="N97" i="3" s="1"/>
  <c r="E96" i="3"/>
  <c r="M96" i="3" s="1"/>
  <c r="N96" i="3" s="1"/>
  <c r="E95" i="3"/>
  <c r="H95" i="3" s="1"/>
  <c r="E86" i="3"/>
  <c r="H86" i="3" s="1"/>
  <c r="A85" i="3"/>
  <c r="E84" i="3"/>
  <c r="H84" i="3" s="1"/>
  <c r="E83" i="3"/>
  <c r="M83" i="3" s="1"/>
  <c r="N83" i="3" s="1"/>
  <c r="E82" i="3"/>
  <c r="M82" i="3" s="1"/>
  <c r="N82" i="3" s="1"/>
  <c r="E81" i="3"/>
  <c r="H81" i="3" s="1"/>
  <c r="E80" i="3"/>
  <c r="H80" i="3" s="1"/>
  <c r="E79" i="3"/>
  <c r="M79" i="3" s="1"/>
  <c r="N79" i="3" s="1"/>
  <c r="E78" i="3"/>
  <c r="M78" i="3" s="1"/>
  <c r="N78" i="3" s="1"/>
  <c r="E77" i="3"/>
  <c r="E76" i="3"/>
  <c r="M76" i="3" s="1"/>
  <c r="N76" i="3" s="1"/>
  <c r="E75" i="3"/>
  <c r="H75" i="3" s="1"/>
  <c r="E74" i="3"/>
  <c r="M74" i="3" s="1"/>
  <c r="N74" i="3" s="1"/>
  <c r="E73" i="3"/>
  <c r="M73" i="3" s="1"/>
  <c r="N73" i="3" s="1"/>
  <c r="E72" i="3"/>
  <c r="M72" i="3" s="1"/>
  <c r="N72" i="3" s="1"/>
  <c r="E71" i="3"/>
  <c r="H71" i="3" s="1"/>
  <c r="E62" i="3"/>
  <c r="M62" i="3" s="1"/>
  <c r="N62" i="3" s="1"/>
  <c r="E61" i="3"/>
  <c r="E59" i="3"/>
  <c r="H59" i="3" s="1"/>
  <c r="E58" i="3"/>
  <c r="H58" i="3" s="1"/>
  <c r="E57" i="3"/>
  <c r="M57" i="3" s="1"/>
  <c r="N57" i="3" s="1"/>
  <c r="E56" i="3"/>
  <c r="M56" i="3" s="1"/>
  <c r="N56" i="3" s="1"/>
  <c r="E55" i="3"/>
  <c r="H55" i="3" s="1"/>
  <c r="E54" i="3"/>
  <c r="M54" i="3" s="1"/>
  <c r="N54" i="3" s="1"/>
  <c r="E53" i="3"/>
  <c r="H53" i="3" s="1"/>
  <c r="E52" i="3"/>
  <c r="M52" i="3" s="1"/>
  <c r="N52" i="3" s="1"/>
  <c r="E51" i="3"/>
  <c r="H51" i="3" s="1"/>
  <c r="E50" i="3"/>
  <c r="E49" i="3"/>
  <c r="M49" i="3" s="1"/>
  <c r="N49" i="3" s="1"/>
  <c r="E48" i="3"/>
  <c r="M48" i="3" s="1"/>
  <c r="N48" i="3" s="1"/>
  <c r="E47" i="3"/>
  <c r="E38" i="3"/>
  <c r="M38" i="3" s="1"/>
  <c r="N38" i="3" s="1"/>
  <c r="E37" i="3"/>
  <c r="H37" i="3" s="1"/>
  <c r="E36" i="3"/>
  <c r="M36" i="3" s="1"/>
  <c r="N36" i="3" s="1"/>
  <c r="E35" i="3"/>
  <c r="H35" i="3" s="1"/>
  <c r="E34" i="3"/>
  <c r="H34" i="3" s="1"/>
  <c r="E33" i="3"/>
  <c r="H33" i="3" s="1"/>
  <c r="E32" i="3"/>
  <c r="M32" i="3" s="1"/>
  <c r="N32" i="3" s="1"/>
  <c r="E31" i="3"/>
  <c r="H31" i="3" s="1"/>
  <c r="E30" i="3"/>
  <c r="M30" i="3" s="1"/>
  <c r="N30" i="3" s="1"/>
  <c r="A22" i="3"/>
  <c r="E29" i="3"/>
  <c r="M29" i="3" s="1"/>
  <c r="N29" i="3" s="1"/>
  <c r="E28" i="3"/>
  <c r="H28" i="3" s="1"/>
  <c r="E27" i="3"/>
  <c r="M27" i="3" s="1"/>
  <c r="N27" i="3" s="1"/>
  <c r="E26" i="3"/>
  <c r="H26" i="3" s="1"/>
  <c r="E25" i="3"/>
  <c r="M25" i="3" s="1"/>
  <c r="N25" i="3" s="1"/>
  <c r="E24" i="3"/>
  <c r="H24" i="3" s="1"/>
  <c r="M110" i="3" l="1"/>
  <c r="N110" i="3" s="1"/>
  <c r="O110" i="3" s="1"/>
  <c r="P110" i="3" s="1"/>
  <c r="M145" i="3"/>
  <c r="N145" i="3" s="1"/>
  <c r="O145" i="3" s="1"/>
  <c r="P145" i="3" s="1"/>
  <c r="H148" i="3"/>
  <c r="M58" i="3"/>
  <c r="N58" i="3" s="1"/>
  <c r="O58" i="3" s="1"/>
  <c r="P58" i="3" s="1"/>
  <c r="H62" i="3"/>
  <c r="O62" i="3" s="1"/>
  <c r="P62" i="3" s="1"/>
  <c r="M80" i="3"/>
  <c r="N80" i="3" s="1"/>
  <c r="O80" i="3" s="1"/>
  <c r="P80" i="3" s="1"/>
  <c r="M86" i="3"/>
  <c r="N86" i="3" s="1"/>
  <c r="O86" i="3" s="1"/>
  <c r="P86" i="3" s="1"/>
  <c r="M84" i="3"/>
  <c r="N84" i="3" s="1"/>
  <c r="O84" i="3" s="1"/>
  <c r="P84" i="3" s="1"/>
  <c r="H124" i="3"/>
  <c r="O124" i="3" s="1"/>
  <c r="P124" i="3" s="1"/>
  <c r="M129" i="3"/>
  <c r="N129" i="3" s="1"/>
  <c r="O129" i="3" s="1"/>
  <c r="P129" i="3" s="1"/>
  <c r="M34" i="3"/>
  <c r="N34" i="3" s="1"/>
  <c r="O34" i="3" s="1"/>
  <c r="P34" i="3" s="1"/>
  <c r="M71" i="3"/>
  <c r="N71" i="3" s="1"/>
  <c r="O71" i="3" s="1"/>
  <c r="P71" i="3" s="1"/>
  <c r="H74" i="3"/>
  <c r="O74" i="3" s="1"/>
  <c r="P74" i="3" s="1"/>
  <c r="H76" i="3"/>
  <c r="O76" i="3" s="1"/>
  <c r="P76" i="3" s="1"/>
  <c r="M103" i="3"/>
  <c r="N103" i="3" s="1"/>
  <c r="O103" i="3" s="1"/>
  <c r="P103" i="3" s="1"/>
  <c r="H106" i="3"/>
  <c r="O106" i="3" s="1"/>
  <c r="P106" i="3" s="1"/>
  <c r="M119" i="3"/>
  <c r="N119" i="3" s="1"/>
  <c r="O119" i="3" s="1"/>
  <c r="P119" i="3" s="1"/>
  <c r="H122" i="3"/>
  <c r="O122" i="3" s="1"/>
  <c r="P122" i="3" s="1"/>
  <c r="H128" i="3"/>
  <c r="O128" i="3" s="1"/>
  <c r="P128" i="3" s="1"/>
  <c r="M132" i="3"/>
  <c r="N132" i="3" s="1"/>
  <c r="O132" i="3" s="1"/>
  <c r="P132" i="3" s="1"/>
  <c r="M149" i="3"/>
  <c r="N149" i="3" s="1"/>
  <c r="O149" i="3" s="1"/>
  <c r="P149" i="3" s="1"/>
  <c r="H152" i="3"/>
  <c r="O152" i="3" s="1"/>
  <c r="P152" i="3" s="1"/>
  <c r="M153" i="3"/>
  <c r="N153" i="3" s="1"/>
  <c r="O153" i="3" s="1"/>
  <c r="P153" i="3" s="1"/>
  <c r="M144" i="3"/>
  <c r="N144" i="3" s="1"/>
  <c r="O144" i="3" s="1"/>
  <c r="P144" i="3" s="1"/>
  <c r="H168" i="3"/>
  <c r="O168" i="3" s="1"/>
  <c r="P168" i="3" s="1"/>
  <c r="H170" i="3"/>
  <c r="O170" i="3" s="1"/>
  <c r="P170" i="3" s="1"/>
  <c r="M99" i="3"/>
  <c r="N99" i="3" s="1"/>
  <c r="O99" i="3" s="1"/>
  <c r="P99" i="3" s="1"/>
  <c r="H102" i="3"/>
  <c r="O102" i="3" s="1"/>
  <c r="P102" i="3" s="1"/>
  <c r="M125" i="3"/>
  <c r="N125" i="3" s="1"/>
  <c r="O125" i="3" s="1"/>
  <c r="P125" i="3" s="1"/>
  <c r="H30" i="3"/>
  <c r="O30" i="3" s="1"/>
  <c r="P30" i="3" s="1"/>
  <c r="M51" i="3"/>
  <c r="N51" i="3" s="1"/>
  <c r="O51" i="3" s="1"/>
  <c r="P51" i="3" s="1"/>
  <c r="H54" i="3"/>
  <c r="O54" i="3" s="1"/>
  <c r="P54" i="3" s="1"/>
  <c r="M95" i="3"/>
  <c r="N95" i="3" s="1"/>
  <c r="O95" i="3" s="1"/>
  <c r="P95" i="3" s="1"/>
  <c r="H98" i="3"/>
  <c r="O98" i="3" s="1"/>
  <c r="P98" i="3" s="1"/>
  <c r="O148" i="3"/>
  <c r="P148" i="3" s="1"/>
  <c r="M75" i="3"/>
  <c r="N75" i="3" s="1"/>
  <c r="O75" i="3" s="1"/>
  <c r="P75" i="3" s="1"/>
  <c r="M81" i="3"/>
  <c r="N81" i="3" s="1"/>
  <c r="O81" i="3" s="1"/>
  <c r="P81" i="3" s="1"/>
  <c r="M107" i="3"/>
  <c r="N107" i="3" s="1"/>
  <c r="O107" i="3" s="1"/>
  <c r="P107" i="3" s="1"/>
  <c r="M133" i="3"/>
  <c r="N133" i="3" s="1"/>
  <c r="O133" i="3" s="1"/>
  <c r="P133" i="3" s="1"/>
  <c r="M171" i="3"/>
  <c r="N171" i="3" s="1"/>
  <c r="O171" i="3" s="1"/>
  <c r="P171" i="3" s="1"/>
  <c r="M50" i="3"/>
  <c r="N50" i="3" s="1"/>
  <c r="H50" i="3"/>
  <c r="H47" i="3"/>
  <c r="M47" i="3"/>
  <c r="N47" i="3" s="1"/>
  <c r="M61" i="3"/>
  <c r="N61" i="3" s="1"/>
  <c r="H61" i="3"/>
  <c r="H77" i="3"/>
  <c r="M77" i="3"/>
  <c r="N77" i="3" s="1"/>
  <c r="H73" i="3"/>
  <c r="O73" i="3" s="1"/>
  <c r="P73" i="3" s="1"/>
  <c r="M35" i="3"/>
  <c r="N35" i="3" s="1"/>
  <c r="O35" i="3" s="1"/>
  <c r="P35" i="3" s="1"/>
  <c r="H38" i="3"/>
  <c r="O38" i="3" s="1"/>
  <c r="P38" i="3" s="1"/>
  <c r="M59" i="3"/>
  <c r="N59" i="3" s="1"/>
  <c r="O59" i="3" s="1"/>
  <c r="P59" i="3" s="1"/>
  <c r="H72" i="3"/>
  <c r="O72" i="3" s="1"/>
  <c r="P72" i="3" s="1"/>
  <c r="M31" i="3"/>
  <c r="N31" i="3" s="1"/>
  <c r="O31" i="3" s="1"/>
  <c r="P31" i="3" s="1"/>
  <c r="M55" i="3"/>
  <c r="N55" i="3" s="1"/>
  <c r="O55" i="3" s="1"/>
  <c r="P55" i="3" s="1"/>
  <c r="H79" i="3"/>
  <c r="O79" i="3" s="1"/>
  <c r="P79" i="3" s="1"/>
  <c r="H83" i="3"/>
  <c r="O83" i="3" s="1"/>
  <c r="P83" i="3" s="1"/>
  <c r="H97" i="3"/>
  <c r="O97" i="3" s="1"/>
  <c r="P97" i="3" s="1"/>
  <c r="H101" i="3"/>
  <c r="O101" i="3" s="1"/>
  <c r="P101" i="3" s="1"/>
  <c r="H105" i="3"/>
  <c r="O105" i="3" s="1"/>
  <c r="P105" i="3" s="1"/>
  <c r="H109" i="3"/>
  <c r="O109" i="3" s="1"/>
  <c r="P109" i="3" s="1"/>
  <c r="H121" i="3"/>
  <c r="O121" i="3" s="1"/>
  <c r="P121" i="3" s="1"/>
  <c r="H127" i="3"/>
  <c r="O127" i="3" s="1"/>
  <c r="P127" i="3" s="1"/>
  <c r="H131" i="3"/>
  <c r="O131" i="3" s="1"/>
  <c r="P131" i="3" s="1"/>
  <c r="H143" i="3"/>
  <c r="O143" i="3" s="1"/>
  <c r="P143" i="3" s="1"/>
  <c r="H147" i="3"/>
  <c r="O147" i="3" s="1"/>
  <c r="P147" i="3" s="1"/>
  <c r="H157" i="3"/>
  <c r="O157" i="3" s="1"/>
  <c r="P157" i="3" s="1"/>
  <c r="H167" i="3"/>
  <c r="O167" i="3" s="1"/>
  <c r="P167" i="3" s="1"/>
  <c r="H78" i="3"/>
  <c r="O78" i="3" s="1"/>
  <c r="P78" i="3" s="1"/>
  <c r="H82" i="3"/>
  <c r="O82" i="3" s="1"/>
  <c r="P82" i="3" s="1"/>
  <c r="H96" i="3"/>
  <c r="O96" i="3" s="1"/>
  <c r="P96" i="3" s="1"/>
  <c r="H100" i="3"/>
  <c r="O100" i="3" s="1"/>
  <c r="P100" i="3" s="1"/>
  <c r="H104" i="3"/>
  <c r="O104" i="3" s="1"/>
  <c r="P104" i="3" s="1"/>
  <c r="H108" i="3"/>
  <c r="O108" i="3" s="1"/>
  <c r="P108" i="3" s="1"/>
  <c r="H120" i="3"/>
  <c r="O120" i="3" s="1"/>
  <c r="P120" i="3" s="1"/>
  <c r="H126" i="3"/>
  <c r="O126" i="3" s="1"/>
  <c r="P126" i="3" s="1"/>
  <c r="H130" i="3"/>
  <c r="O130" i="3" s="1"/>
  <c r="P130" i="3" s="1"/>
  <c r="H142" i="3"/>
  <c r="O142" i="3" s="1"/>
  <c r="P142" i="3" s="1"/>
  <c r="H146" i="3"/>
  <c r="O146" i="3" s="1"/>
  <c r="P146" i="3" s="1"/>
  <c r="H154" i="3"/>
  <c r="O154" i="3" s="1"/>
  <c r="P154" i="3" s="1"/>
  <c r="H156" i="3"/>
  <c r="O156" i="3" s="1"/>
  <c r="P156" i="3" s="1"/>
  <c r="H49" i="3"/>
  <c r="O49" i="3" s="1"/>
  <c r="P49" i="3" s="1"/>
  <c r="H57" i="3"/>
  <c r="O57" i="3" s="1"/>
  <c r="P57" i="3" s="1"/>
  <c r="H32" i="3"/>
  <c r="O32" i="3" s="1"/>
  <c r="P32" i="3" s="1"/>
  <c r="M33" i="3"/>
  <c r="N33" i="3" s="1"/>
  <c r="O33" i="3" s="1"/>
  <c r="P33" i="3" s="1"/>
  <c r="H36" i="3"/>
  <c r="O36" i="3" s="1"/>
  <c r="P36" i="3" s="1"/>
  <c r="M37" i="3"/>
  <c r="N37" i="3" s="1"/>
  <c r="O37" i="3" s="1"/>
  <c r="P37" i="3" s="1"/>
  <c r="H48" i="3"/>
  <c r="O48" i="3" s="1"/>
  <c r="P48" i="3" s="1"/>
  <c r="H52" i="3"/>
  <c r="O52" i="3" s="1"/>
  <c r="P52" i="3" s="1"/>
  <c r="M53" i="3"/>
  <c r="N53" i="3" s="1"/>
  <c r="O53" i="3" s="1"/>
  <c r="P53" i="3" s="1"/>
  <c r="H56" i="3"/>
  <c r="O56" i="3" s="1"/>
  <c r="P56" i="3" s="1"/>
  <c r="M24" i="3"/>
  <c r="N24" i="3" s="1"/>
  <c r="O24" i="3" s="1"/>
  <c r="P24" i="3" s="1"/>
  <c r="M26" i="3"/>
  <c r="N26" i="3" s="1"/>
  <c r="O26" i="3" s="1"/>
  <c r="P26" i="3" s="1"/>
  <c r="H25" i="3"/>
  <c r="O25" i="3" s="1"/>
  <c r="P25" i="3" s="1"/>
  <c r="H27" i="3"/>
  <c r="O27" i="3" s="1"/>
  <c r="P27" i="3" s="1"/>
  <c r="M28" i="3"/>
  <c r="N28" i="3" s="1"/>
  <c r="O28" i="3" s="1"/>
  <c r="P28" i="3" s="1"/>
  <c r="H29" i="3"/>
  <c r="O29" i="3" s="1"/>
  <c r="P29" i="3" s="1"/>
  <c r="H172" i="3" l="1"/>
  <c r="O77" i="3"/>
  <c r="P77" i="3" s="1"/>
  <c r="O47" i="3"/>
  <c r="P47" i="3" s="1"/>
  <c r="O61" i="3"/>
  <c r="P61" i="3" s="1"/>
  <c r="O50" i="3"/>
  <c r="P50" i="3" s="1"/>
  <c r="A172" i="3"/>
  <c r="N172" i="3" l="1"/>
  <c r="D13" i="1" s="1"/>
  <c r="Q172" i="3"/>
  <c r="E13" i="1" s="1"/>
  <c r="F13" i="1" s="1"/>
  <c r="C13" i="1"/>
  <c r="A3" i="1" l="1"/>
  <c r="A2" i="1"/>
  <c r="A19" i="3" l="1"/>
  <c r="A10" i="3"/>
  <c r="A11" i="3" l="1"/>
  <c r="A12" i="3" s="1"/>
  <c r="A13" i="3" l="1"/>
  <c r="E18" i="3"/>
  <c r="E17" i="3"/>
  <c r="E16" i="3"/>
  <c r="E15" i="3"/>
  <c r="E14" i="3"/>
  <c r="E13" i="3"/>
  <c r="E12" i="3"/>
  <c r="E11" i="3"/>
  <c r="E10" i="3"/>
  <c r="E9" i="3"/>
  <c r="B7" i="1"/>
  <c r="H13" i="3" l="1"/>
  <c r="M13" i="3"/>
  <c r="N13" i="3" s="1"/>
  <c r="H14" i="3"/>
  <c r="M14" i="3"/>
  <c r="N14" i="3" s="1"/>
  <c r="M15" i="3"/>
  <c r="N15" i="3" s="1"/>
  <c r="H15" i="3"/>
  <c r="M16" i="3"/>
  <c r="N16" i="3" s="1"/>
  <c r="H16" i="3"/>
  <c r="H10" i="3"/>
  <c r="M10" i="3"/>
  <c r="N10" i="3" s="1"/>
  <c r="H9" i="3"/>
  <c r="M9" i="3"/>
  <c r="N9" i="3" s="1"/>
  <c r="M18" i="3"/>
  <c r="N18" i="3" s="1"/>
  <c r="H18" i="3"/>
  <c r="M11" i="3"/>
  <c r="N11" i="3" s="1"/>
  <c r="H11" i="3"/>
  <c r="H17" i="3"/>
  <c r="M17" i="3"/>
  <c r="N17" i="3" s="1"/>
  <c r="H12" i="3"/>
  <c r="M12" i="3"/>
  <c r="N12" i="3" s="1"/>
  <c r="A14" i="3"/>
  <c r="O12" i="3" l="1"/>
  <c r="P12" i="3" s="1"/>
  <c r="O11" i="3"/>
  <c r="P11" i="3" s="1"/>
  <c r="O9" i="3"/>
  <c r="P9" i="3" s="1"/>
  <c r="A15" i="3"/>
  <c r="O16" i="3"/>
  <c r="P16" i="3" s="1"/>
  <c r="O14" i="3"/>
  <c r="P14" i="3" s="1"/>
  <c r="O18" i="3"/>
  <c r="P18" i="3" s="1"/>
  <c r="O15" i="3"/>
  <c r="P15" i="3" s="1"/>
  <c r="O17" i="3"/>
  <c r="P17" i="3" s="1"/>
  <c r="O10" i="3"/>
  <c r="P10" i="3" s="1"/>
  <c r="O13" i="3"/>
  <c r="P13" i="3" s="1"/>
  <c r="N19" i="3"/>
  <c r="D12" i="1" s="1"/>
  <c r="H19" i="3"/>
  <c r="C12" i="1" s="1"/>
  <c r="C14" i="1" s="1"/>
  <c r="A16" i="3" l="1"/>
  <c r="Q19" i="3"/>
  <c r="Q175" i="3" s="1"/>
  <c r="Q177" i="3" l="1"/>
  <c r="Q178" i="3"/>
  <c r="Q176" i="3"/>
  <c r="A17" i="3"/>
  <c r="E12" i="1"/>
  <c r="E14" i="1" s="1"/>
  <c r="C16" i="1"/>
  <c r="Q179" i="3" l="1"/>
  <c r="A18" i="3"/>
  <c r="F12" i="1"/>
  <c r="B9" i="1"/>
  <c r="F14" i="1"/>
  <c r="D14" i="1" l="1"/>
  <c r="E16" i="1"/>
  <c r="F16" i="1" l="1"/>
  <c r="E17" i="1"/>
  <c r="E20" i="1"/>
  <c r="E19" i="1"/>
  <c r="E18" i="1"/>
  <c r="E21" i="1" l="1"/>
  <c r="B10" i="1" s="1"/>
  <c r="D16" i="1" l="1"/>
  <c r="A24" i="3" l="1"/>
  <c r="A25" i="3" s="1"/>
  <c r="A26" i="3" s="1"/>
  <c r="A27" i="3" s="1"/>
  <c r="A28" i="3" s="1"/>
  <c r="A29" i="3" s="1"/>
  <c r="A30" i="3" l="1"/>
  <c r="A31" i="3" s="1"/>
  <c r="A32" i="3" s="1"/>
  <c r="A33" i="3" s="1"/>
  <c r="A34" i="3" s="1"/>
  <c r="A35" i="3" s="1"/>
  <c r="A36" i="3" s="1"/>
  <c r="A37" i="3" s="1"/>
  <c r="A38" i="3" s="1"/>
  <c r="A47" i="3" s="1"/>
  <c r="A48" i="3" s="1"/>
  <c r="A49" i="3" s="1"/>
  <c r="A50" i="3" s="1"/>
  <c r="A51" i="3" s="1"/>
  <c r="A52" i="3" s="1"/>
  <c r="A53" i="3" s="1"/>
  <c r="A54" i="3" s="1"/>
  <c r="A55" i="3" s="1"/>
  <c r="A56" i="3" s="1"/>
  <c r="A57" i="3" s="1"/>
  <c r="A58" i="3" s="1"/>
  <c r="A59" i="3" s="1"/>
  <c r="A61" i="3" s="1"/>
  <c r="A62" i="3" s="1"/>
  <c r="A71" i="3" s="1"/>
  <c r="A72" i="3" s="1"/>
  <c r="A73" i="3" s="1"/>
  <c r="A74" i="3" s="1"/>
  <c r="A75" i="3" s="1"/>
  <c r="A76" i="3" s="1"/>
  <c r="A77" i="3" s="1"/>
  <c r="A78" i="3" s="1"/>
  <c r="A79" i="3" s="1"/>
  <c r="A80" i="3" s="1"/>
  <c r="A81" i="3" s="1"/>
  <c r="A82" i="3" s="1"/>
  <c r="A83" i="3" s="1"/>
  <c r="A84" i="3" s="1"/>
  <c r="A86" i="3" s="1"/>
  <c r="A95" i="3" s="1"/>
  <c r="A96" i="3" s="1"/>
  <c r="A97" i="3" s="1"/>
  <c r="A98" i="3" s="1"/>
  <c r="A99" i="3" s="1"/>
  <c r="A100" i="3" s="1"/>
  <c r="A101" i="3" s="1"/>
  <c r="A102" i="3" s="1"/>
  <c r="A103" i="3" s="1"/>
  <c r="A104" i="3" s="1"/>
  <c r="A105" i="3" s="1"/>
  <c r="A106" i="3" s="1"/>
  <c r="A107" i="3" s="1"/>
  <c r="A108" i="3" s="1"/>
  <c r="A109" i="3" s="1"/>
  <c r="A110" i="3" s="1"/>
  <c r="A119" i="3" s="1"/>
  <c r="A120" i="3" s="1"/>
  <c r="A121" i="3" s="1"/>
  <c r="A122" i="3" s="1"/>
  <c r="A124" i="3" s="1"/>
  <c r="A125" i="3" s="1"/>
  <c r="A126" i="3" s="1"/>
  <c r="A127" i="3" s="1"/>
  <c r="A128" i="3" s="1"/>
  <c r="A129" i="3" s="1"/>
  <c r="A130" i="3" s="1"/>
  <c r="A131" i="3" s="1"/>
  <c r="A132" i="3" s="1"/>
  <c r="A133" i="3" s="1"/>
  <c r="A142" i="3" s="1"/>
  <c r="A143" i="3" s="1"/>
  <c r="A144" i="3" s="1"/>
  <c r="A145" i="3" s="1"/>
  <c r="A146" i="3" s="1"/>
  <c r="A147" i="3" s="1"/>
  <c r="A148" i="3" s="1"/>
  <c r="A149" i="3" s="1"/>
  <c r="A152" i="3" s="1"/>
  <c r="A153" i="3" s="1"/>
  <c r="A154" i="3" s="1"/>
  <c r="A156" i="3" s="1"/>
  <c r="A157" i="3" s="1"/>
  <c r="A167" i="3" s="1"/>
  <c r="A168" i="3" s="1"/>
  <c r="A170" i="3" s="1"/>
  <c r="A171" i="3" s="1"/>
</calcChain>
</file>

<file path=xl/sharedStrings.xml><?xml version="1.0" encoding="utf-8"?>
<sst xmlns="http://schemas.openxmlformats.org/spreadsheetml/2006/main" count="543" uniqueCount="119">
  <si>
    <t>AREA SUMMARY:</t>
  </si>
  <si>
    <t>BUILDING GSF</t>
  </si>
  <si>
    <t>No. of Floors:</t>
  </si>
  <si>
    <t xml:space="preserve">   Date:</t>
  </si>
  <si>
    <t>DIVISION NO.</t>
  </si>
  <si>
    <t>DESCRIPTION</t>
  </si>
  <si>
    <t>TOTAL MAT COST</t>
  </si>
  <si>
    <t>TOTAL LABOR COST</t>
  </si>
  <si>
    <t>TOTAL COST</t>
  </si>
  <si>
    <t>COST/ SF</t>
  </si>
  <si>
    <t>Division 1</t>
  </si>
  <si>
    <t>General Requirements</t>
  </si>
  <si>
    <t>TOTAL TRADE COST</t>
  </si>
  <si>
    <t>2. This sheet is your property and we encourage you to fine tune the wastage and pricing values to your preference.</t>
  </si>
  <si>
    <t>CLIENT'S INFORMATION:</t>
  </si>
  <si>
    <t>CONTACT:</t>
  </si>
  <si>
    <t>E-MAIL ADDRESS:</t>
  </si>
  <si>
    <t>PHONE NUMBER:</t>
  </si>
  <si>
    <t>ITEM #</t>
  </si>
  <si>
    <t>QUANTITY</t>
  </si>
  <si>
    <t>WASTAGE</t>
  </si>
  <si>
    <t>QTY W/WASTAGE</t>
  </si>
  <si>
    <t>UNIT</t>
  </si>
  <si>
    <t>UNIT COST</t>
  </si>
  <si>
    <t>TRADE  COST</t>
  </si>
  <si>
    <t>GENERAL REQUIREMENTS</t>
  </si>
  <si>
    <t>LS</t>
  </si>
  <si>
    <t>Bonds</t>
  </si>
  <si>
    <t>Subtotal (General Requirements)</t>
  </si>
  <si>
    <t>SUBTOTAL</t>
  </si>
  <si>
    <t>TOTAL BASE BID</t>
  </si>
  <si>
    <t>Note:</t>
  </si>
  <si>
    <t>MAT COST</t>
  </si>
  <si>
    <t>LABOR COST</t>
  </si>
  <si>
    <t>Field Superintendent</t>
  </si>
  <si>
    <t>Permitting</t>
  </si>
  <si>
    <t>Mobilization Cost</t>
  </si>
  <si>
    <t>Temp Fencing, Toilets, Utilities</t>
  </si>
  <si>
    <t>Jobsite Signage, Trailer, Security</t>
  </si>
  <si>
    <t>Dumpsters, Tools</t>
  </si>
  <si>
    <t>Clean-up</t>
  </si>
  <si>
    <t>Procore, Web Cameras</t>
  </si>
  <si>
    <t>TOTAL MAT COST:</t>
  </si>
  <si>
    <t>SUMMARY</t>
  </si>
  <si>
    <t>AMOUNT</t>
  </si>
  <si>
    <t>TOTAL PROJECT COST</t>
  </si>
  <si>
    <t>TOTAL PROPOSED BID</t>
  </si>
  <si>
    <t>Date:</t>
  </si>
  <si>
    <t>PER HOUR LABOR WAGE</t>
  </si>
  <si>
    <t>LABOR FACTOR</t>
  </si>
  <si>
    <t>TOTAL LABOR HOURS</t>
  </si>
  <si>
    <t>LF</t>
  </si>
  <si>
    <t>EA</t>
  </si>
  <si>
    <t>3. Feel free to contact us for any queries or suggestions.</t>
  </si>
  <si>
    <t>TYPE OF LABOR</t>
  </si>
  <si>
    <t>NO. OF LABORS</t>
  </si>
  <si>
    <t>CARP</t>
  </si>
  <si>
    <t>OVERHEADS &amp; PROFITS</t>
  </si>
  <si>
    <t>INSURANCES</t>
  </si>
  <si>
    <t>CONTIGENCY</t>
  </si>
  <si>
    <t>1. This estimate is based on real market prices that are regularly updated by our team persons through market surveys and online resources, we still encourage our clients to put their own.</t>
  </si>
  <si>
    <t>Specialist</t>
  </si>
  <si>
    <t>Division 10</t>
  </si>
  <si>
    <t>DIVISION 10- SPECIALIST</t>
  </si>
  <si>
    <t>Subtotal (Specialist)</t>
  </si>
  <si>
    <t>Clab</t>
  </si>
  <si>
    <t>PROJECT ID: JACKSON MEMORIAL HOSPITAL ED EXPANSION AND RENOVATION</t>
  </si>
  <si>
    <t>ADDRESS: 1611 NW 12TH AVE. MIAMI, FL 33136</t>
  </si>
  <si>
    <t>JACKSON MEMORIAL HOSPITAL ED EXPANSION AND RENOVATION</t>
  </si>
  <si>
    <t>Bid Includes one (1) full time Safety Manager on site for the duration of this Subcontractor’s work per Skanska
Exhibit A</t>
  </si>
  <si>
    <t>Second Floor</t>
  </si>
  <si>
    <t>First Floor</t>
  </si>
  <si>
    <t>Specialities</t>
  </si>
  <si>
    <t>(A5) Paper Towel Dispenser</t>
  </si>
  <si>
    <t xml:space="preserve">(A6) Paper Towel Dispenser </t>
  </si>
  <si>
    <t>(B11) Toilet Tissue Holder</t>
  </si>
  <si>
    <t xml:space="preserve">(B6) Toilet Tissue Dispenser </t>
  </si>
  <si>
    <t>(J4) Soap Dispenser</t>
  </si>
  <si>
    <t>(J5) Soap Dispenser</t>
  </si>
  <si>
    <t>Toilet Partition</t>
  </si>
  <si>
    <t>Tag: TA-9 _x000D_
Description: 2'-2" X 3'-0" Tilt Mirror With SS Frame _x000D_
Manufacture: Bobrick _x000D_
Model: B-293-2436</t>
  </si>
  <si>
    <t>Tag: TA-8 _x000D_
Description: Coat Hook _x000D_
Manufacture: Bobrick _x000D_
Model: B-542</t>
  </si>
  <si>
    <t>Tag: TA-6 _x000D_
Description: Semi-Recessed Paper Towel Dispenser / Waste Receptacle _x000D_
Manufacture: Bobrick _x000D_
Model: B-3942</t>
  </si>
  <si>
    <t>Tag: TA-5 _x000D_
Description: Call-For-Assistance Kit _x000D_
Manufacture: Edwards Signals _x000D_
Model: 7008B-N5</t>
  </si>
  <si>
    <t>Tag: TA-4 _x000D_
Description: Toilet Tissue Dispenser &amp; Waste _x000D_
Manufacture: Bobrick _x000D_
Model: B-3091</t>
  </si>
  <si>
    <t>Tag: TA-4 _x000D_
Description: Recessed Toilet Seat Cover _x000D_
Manufacture: Bobrick _x000D_
Model: B-3091</t>
  </si>
  <si>
    <t>Tag: TA-3 _x000D_
Description: Toilet Tissue Dispenser _x000D_
Manufacture: Bobrick _x000D_
Model: B-357</t>
  </si>
  <si>
    <t>Tag: TA-3 _x000D_
Description: Sanitary Napkin Dispenser _x000D_
Manufacture: Bobrick _x000D_
Model: B-357</t>
  </si>
  <si>
    <t>Tag: TA-3 _x000D_
Description: Partition Mounted Seat Cover  _x000D_
Manufacture: Bobrick _x000D_
Model: B-357</t>
  </si>
  <si>
    <t>Tag: TA-19 _x000D_
Description: Baby Changing Station _x000D_
Manufacture: Koala Kare _x000D_
Model: KB 300-05</t>
  </si>
  <si>
    <t>Tag: TA-18 _x000D_
Description: Toilet Tissue Dispenser
Manufacture: Bobrick _x000D_
Model: B-30919</t>
  </si>
  <si>
    <t>Tag: TA-18 _x000D_
Description: Surface Mounted Seat Cover_x000D_
Manufacture: Bobrick _x000D_
Model: B-30919</t>
  </si>
  <si>
    <t>Tag: TA-18 _x000D_
Description: Sanitary Napkin Dispenser _x000D_
Manufacture: Bobrick _x000D_
Model: B-30919</t>
  </si>
  <si>
    <t>Tag: TA-17 _x000D_
Description: Mirror With SS Frame _x000D_
Manufacture: Bobrick _x000D_
Model: B-165-2448</t>
  </si>
  <si>
    <t>Tag: TA-14 _x000D_
Description: 4'-10" X 5'-8" Mirror _x000D_
Manufacture: Bathroom Plate Mirror</t>
  </si>
  <si>
    <t>Tag: TA-14 _x000D_
Description: 11'-10" X 6'-8" Mirror _x000D_
Manufacture: Bathroom Plate Mirror</t>
  </si>
  <si>
    <t>Tag: TA-13 _x000D_
Description: Dual Napkin / Tampon Vendor _x000D_
Manufacture: Bobrick _x000D_
Model: B-37063C</t>
  </si>
  <si>
    <t>Tag: TA-12 _x000D_
Description: Soap Dispenser _x000D_
Manufacture: Sloan _x000D_
Model: ESD-200-CP</t>
  </si>
  <si>
    <t>Tag: TA-10 _x000D_
Description: Hand Dryer _x000D_
Manufacture: Dyson-Airblade V _x000D_
Model: AB12 Nickel -301827-01</t>
  </si>
  <si>
    <t>Tag: TA-1 _x000D_
Description: 42" Grab Bar _x000D_
Manufacture: Bobrick _x000D_
Model: B8506-42 / B5806-36</t>
  </si>
  <si>
    <t>Tag: TA-1 _x000D_
Description: 36" Grab Bar _x000D_
Manufacture: Bobrick _x000D_
Model: B8506-42 / B5806-36</t>
  </si>
  <si>
    <t>Tag: TA-1 _x000D_
Description: 18" Vertical Grab Bar _x000D_
Manufacture: Bobrick _x000D_
Model: B8506-42 / B5806-36</t>
  </si>
  <si>
    <t>Tag: TA-9 _x000D_
Description: 2'-2" x 3'-0" Tilt Mirror With SS Frame _x000D_
Manufacture: Bobrick _x000D_
Model: B-293-2436</t>
  </si>
  <si>
    <t>Tag: TA-3 _x000D_
Description: Santary Napkin Dispenser _x000D_
Manufacture: Bobrick _x000D_
Model: B-357</t>
  </si>
  <si>
    <t>Tag: TA-18 _x000D_
Description: Toilet Tissue Dispenser _x000D_
Manufacture: Bobrick _x000D_
Model: B-30919</t>
  </si>
  <si>
    <t>Tag: TA-14 _x000D_
Description: 17'-10" x 6'-8" Mirror _x000D_
Manufacture: Bathroom Plate Mirror</t>
  </si>
  <si>
    <t>Third Floor</t>
  </si>
  <si>
    <t>Tag: TA-5 _x000D_
Description: Call For Assistance Kit _x000D_
Manufacture: Edwards Signals _x000D_
Model: 7008B-N5</t>
  </si>
  <si>
    <t>Tag: TA-2 _x000D_
Description: Toilet Tissue Dispenser _x000D_
Manufacture: Bobrick _x000D_
Model: B-347</t>
  </si>
  <si>
    <t>Tag: TA-2 _x000D_
Description: Partition Mounted Seat Cover _x000D_
Manufacture: Bobrick _x000D_
Model: B-347</t>
  </si>
  <si>
    <t>Tag: TA-14 _x000D_
Description: 19'-10" x 6'-8" Mirror _x000D_
Manufacture: Bathroom Plate Mirror</t>
  </si>
  <si>
    <t>Tag: TA-14 _x000D_
Description: 14'-10" x 6'-8" Mirror _x000D_
Manufacture: Bathroom Plate Mirror</t>
  </si>
  <si>
    <t>Fourth Floor</t>
  </si>
  <si>
    <t>Tag: TA-17 Description: Mirror w/ SS Frame _x000D_
Manufacture: Bobrick _x000D_
Model: B-165-2448</t>
  </si>
  <si>
    <t>Tag: TA-1 Description: 36" Grab Bar _x000D_
Manufacture: Bobrick _x000D_
Model: B8506-42 / B5806-36</t>
  </si>
  <si>
    <t>Tag: TA-7 _x000D_
Description: Toilet Partition (8'-10" H)_x000D_
Manufacture: ASI Global _x000D_
Model: Integrated Privacy</t>
  </si>
  <si>
    <t>Tag: TA-7 _x000D_
Description: Toilet Partition (7'-10" H)_x000D_
Manufacture: ASI Global _x000D_
Model: Integrated Privacy</t>
  </si>
  <si>
    <t>Tag: TA-15 _x000D_
Description: Urinal Partiton (3'-6" H)_x000D_
Manufacture: ASI Global _x000D_
Model: Wall Hung</t>
  </si>
  <si>
    <t>SCOPE: Specialties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</si>
</sst>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4" formatCode="_(&quot;$&quot;* #,##0.00_);_(&quot;$&quot;* \(#,##0.00\);_(&quot;$&quot;* &quot;-&quot;??_);_(@_)"/>
    <numFmt numFmtId="164" formatCode="_-&quot;Rs&quot;* #,##0.00_-;\-&quot;Rs&quot;* #,##0.00_-;_-&quot;Rs&quot;* &quot;-&quot;??_-;_-@_-"/>
    <numFmt numFmtId="165" formatCode="mm/dd/yy;@"/>
    <numFmt numFmtId="166" formatCode="_(&quot;$&quot;* #,##0_);_(&quot;$&quot;* \(#,##0\);_(&quot;$&quot;* &quot;-&quot;??_);_(@_)"/>
    <numFmt numFmtId="167" formatCode="0.0%"/>
    <numFmt numFmtId="168" formatCode="&quot;$&quot;#,##0"/>
    <numFmt numFmtId="169" formatCode="&quot;$&quot;#,##0.00"/>
    <numFmt numFmtId="170" formatCode="0.000"/>
  </numFmts>
  <fonts count="34">
    <font>
      <sz val="11"/>
      <color theme="1"/>
      <name val="Calibri"/>
      <family val="2"/>
      <scheme val="minor"/>
    </font>
    <font>
      <sz val="11"/>
      <color theme="1"/>
      <name val="Calibri"/>
      <family val="2"/>
      <scheme val="minor"/>
    </font>
    <font>
      <sz val="12"/>
      <name val="Arial"/>
      <family val="2"/>
    </font>
    <font>
      <b/>
      <sz val="12"/>
      <name val="Arial"/>
      <family val="2"/>
    </font>
    <font>
      <sz val="12"/>
      <name val="Calibri"/>
      <family val="2"/>
      <scheme val="minor"/>
    </font>
    <font>
      <b/>
      <sz val="12"/>
      <color theme="1"/>
      <name val="Calibri"/>
      <family val="2"/>
      <scheme val="minor"/>
    </font>
    <font>
      <b/>
      <sz val="12"/>
      <name val="Calibri"/>
      <family val="2"/>
      <scheme val="minor"/>
    </font>
    <font>
      <sz val="12"/>
      <color theme="1"/>
      <name val="Calibri"/>
      <family val="2"/>
      <scheme val="minor"/>
    </font>
    <font>
      <u/>
      <sz val="12"/>
      <color theme="1"/>
      <name val="Calibri"/>
      <family val="2"/>
      <scheme val="minor"/>
    </font>
    <font>
      <b/>
      <u/>
      <sz val="12"/>
      <color theme="1"/>
      <name val="Calibri"/>
      <family val="2"/>
      <scheme val="minor"/>
    </font>
    <font>
      <sz val="12"/>
      <name val="Adobe Gothic Std B"/>
      <family val="2"/>
      <charset val="128"/>
    </font>
    <font>
      <sz val="12"/>
      <color theme="1"/>
      <name val="Adobe Gothic Std B"/>
      <family val="2"/>
      <charset val="128"/>
    </font>
    <font>
      <u/>
      <sz val="12"/>
      <color theme="1"/>
      <name val="Adobe Gothic Std B"/>
      <family val="2"/>
      <charset val="128"/>
    </font>
    <font>
      <b/>
      <sz val="12"/>
      <color rgb="FF0000B3"/>
      <name val="Adobe Gothic Std B"/>
      <family val="2"/>
      <charset val="128"/>
    </font>
    <font>
      <b/>
      <sz val="12"/>
      <name val="Adobe Gothic Std B"/>
      <family val="2"/>
      <charset val="128"/>
    </font>
    <font>
      <b/>
      <sz val="12"/>
      <color theme="1"/>
      <name val="Adobe Heiti Std R"/>
      <family val="2"/>
      <charset val="128"/>
    </font>
    <font>
      <b/>
      <sz val="12"/>
      <color theme="1"/>
      <name val="Adobe Gothic Std B"/>
      <family val="2"/>
      <charset val="128"/>
    </font>
    <font>
      <b/>
      <sz val="12"/>
      <color theme="0"/>
      <name val="Calibri"/>
      <family val="2"/>
      <scheme val="minor"/>
    </font>
    <font>
      <sz val="12"/>
      <color theme="0"/>
      <name val="Calibri"/>
      <family val="2"/>
      <scheme val="minor"/>
    </font>
    <font>
      <sz val="12"/>
      <color rgb="FF0000B3"/>
      <name val="Calibri"/>
      <family val="2"/>
      <scheme val="minor"/>
    </font>
    <font>
      <sz val="12"/>
      <color rgb="FF0000B3"/>
      <name val="Adobe Gothic Std B"/>
      <family val="2"/>
      <charset val="128"/>
    </font>
    <font>
      <b/>
      <sz val="12"/>
      <color rgb="FF0000B3"/>
      <name val="Calibri"/>
      <family val="2"/>
      <scheme val="minor"/>
    </font>
    <font>
      <sz val="12"/>
      <color theme="1"/>
      <name val="Adobe Heiti Std R"/>
      <family val="2"/>
      <charset val="128"/>
    </font>
    <font>
      <b/>
      <sz val="10"/>
      <color theme="1"/>
      <name val="Adobe Gothic Std B"/>
      <family val="2"/>
      <charset val="128"/>
    </font>
    <font>
      <b/>
      <sz val="12"/>
      <color rgb="FFFF0000"/>
      <name val="Calibri"/>
      <family val="2"/>
      <scheme val="minor"/>
    </font>
    <font>
      <b/>
      <sz val="24"/>
      <color rgb="FF0000B3"/>
      <name val="Calibri"/>
      <family val="2"/>
      <scheme val="minor"/>
    </font>
    <font>
      <sz val="10"/>
      <color theme="1" tint="4.9989318521683403E-2"/>
      <name val="Calibri"/>
      <family val="1"/>
      <scheme val="minor"/>
    </font>
    <font>
      <sz val="12"/>
      <color indexed="8"/>
      <name val="Calibri"/>
      <family val="2"/>
      <scheme val="minor"/>
    </font>
    <font>
      <sz val="10"/>
      <color indexed="8"/>
      <name val="Arial"/>
      <family val="2"/>
    </font>
    <font>
      <b/>
      <sz val="12"/>
      <color rgb="FF0000CC"/>
      <name val="Calibri"/>
      <family val="2"/>
      <scheme val="minor"/>
    </font>
    <font>
      <sz val="12"/>
      <color rgb="FF000000"/>
      <name val="Calibri"/>
      <family val="2"/>
      <scheme val="minor"/>
    </font>
    <font>
      <sz val="10"/>
      <color indexed="8"/>
      <name val="ARIAL"/>
      <charset val="1"/>
    </font>
    <font>
      <u/>
      <sz val="11"/>
      <color theme="10"/>
      <name val="Calibri"/>
      <family val="2"/>
      <scheme val="minor"/>
    </font>
    <font>
      <b/>
      <u/>
      <sz val="12"/>
      <color rgb="FFFF0000"/>
      <name val="Calibri"/>
      <family val="2"/>
      <scheme val="minor"/>
    </font>
  </fonts>
  <fills count="15">
    <fill>
      <patternFill patternType="none"/>
    </fill>
    <fill>
      <patternFill patternType="gray125"/>
    </fill>
    <fill>
      <patternFill patternType="solid">
        <fgColor theme="0"/>
        <bgColor indexed="64"/>
      </patternFill>
    </fill>
    <fill>
      <patternFill patternType="solid">
        <fgColor rgb="FF007F00"/>
        <bgColor indexed="64"/>
      </patternFill>
    </fill>
    <fill>
      <patternFill patternType="solid">
        <fgColor theme="2" tint="-9.9978637043366805E-2"/>
        <bgColor indexed="64"/>
      </patternFill>
    </fill>
    <fill>
      <patternFill patternType="solid">
        <fgColor rgb="FFFC6C00"/>
        <bgColor indexed="64"/>
      </patternFill>
    </fill>
    <fill>
      <patternFill patternType="solid">
        <fgColor theme="9" tint="0.59999389629810485"/>
        <bgColor indexed="64"/>
      </patternFill>
    </fill>
    <fill>
      <patternFill patternType="solid">
        <fgColor rgb="FFFFFF00"/>
        <bgColor indexed="64"/>
      </patternFill>
    </fill>
    <fill>
      <patternFill patternType="solid">
        <fgColor rgb="FF0000B3"/>
        <bgColor indexed="64"/>
      </patternFill>
    </fill>
    <fill>
      <patternFill patternType="solid">
        <fgColor theme="5" tint="0.59999389629810485"/>
        <bgColor indexed="64"/>
      </patternFill>
    </fill>
    <fill>
      <patternFill patternType="solid">
        <fgColor theme="4" tint="0.59999389629810485"/>
        <bgColor indexed="64"/>
      </patternFill>
    </fill>
    <fill>
      <patternFill patternType="solid">
        <fgColor theme="5" tint="0.39997558519241921"/>
        <bgColor indexed="64"/>
      </patternFill>
    </fill>
    <fill>
      <patternFill patternType="solid">
        <fgColor rgb="FFFF0000"/>
        <bgColor indexed="64"/>
      </patternFill>
    </fill>
    <fill>
      <patternFill patternType="solid">
        <fgColor theme="6" tint="0.39997558519241921"/>
        <bgColor indexed="64"/>
      </patternFill>
    </fill>
    <fill>
      <patternFill patternType="solid">
        <fgColor rgb="FF92D050"/>
        <bgColor indexed="64"/>
      </patternFill>
    </fill>
  </fills>
  <borders count="52">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thin">
        <color indexed="64"/>
      </bottom>
      <diagonal/>
    </border>
    <border>
      <left style="medium">
        <color indexed="64"/>
      </left>
      <right style="medium">
        <color indexed="64"/>
      </right>
      <top style="medium">
        <color indexed="64"/>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top style="medium">
        <color indexed="64"/>
      </top>
      <bottom style="medium">
        <color indexed="64"/>
      </bottom>
      <diagonal/>
    </border>
    <border>
      <left style="medium">
        <color indexed="64"/>
      </left>
      <right style="medium">
        <color indexed="64"/>
      </right>
      <top/>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style="thin">
        <color indexed="64"/>
      </left>
      <right/>
      <top/>
      <bottom/>
      <diagonal/>
    </border>
    <border>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thin">
        <color indexed="64"/>
      </left>
      <right/>
      <top style="medium">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bottom style="thin">
        <color indexed="64"/>
      </bottom>
      <diagonal/>
    </border>
    <border>
      <left style="thin">
        <color indexed="64"/>
      </left>
      <right style="medium">
        <color indexed="64"/>
      </right>
      <top/>
      <bottom style="medium">
        <color indexed="64"/>
      </bottom>
      <diagonal/>
    </border>
  </borders>
  <cellStyleXfs count="8">
    <xf numFmtId="0" fontId="0" fillId="0" borderId="0"/>
    <xf numFmtId="164" fontId="1" fillId="0" borderId="0" applyFont="0" applyFill="0" applyBorder="0" applyAlignment="0" applyProtection="0"/>
    <xf numFmtId="0" fontId="26" fillId="0" borderId="0">
      <alignment vertical="center"/>
    </xf>
    <xf numFmtId="0" fontId="28" fillId="0" borderId="0">
      <alignment vertical="top"/>
    </xf>
    <xf numFmtId="0" fontId="2" fillId="0" borderId="0"/>
    <xf numFmtId="0" fontId="2" fillId="0" borderId="0"/>
    <xf numFmtId="0" fontId="31" fillId="0" borderId="0">
      <alignment vertical="top"/>
    </xf>
    <xf numFmtId="0" fontId="32" fillId="0" borderId="0" applyNumberFormat="0" applyFill="0" applyBorder="0" applyAlignment="0" applyProtection="0"/>
  </cellStyleXfs>
  <cellXfs count="257">
    <xf numFmtId="0" fontId="0" fillId="0" borderId="0" xfId="0"/>
    <xf numFmtId="0" fontId="5" fillId="2" borderId="4" xfId="0" applyFont="1" applyFill="1" applyBorder="1" applyAlignment="1">
      <alignment horizontal="left" vertical="center"/>
    </xf>
    <xf numFmtId="0" fontId="2" fillId="2" borderId="4" xfId="0" applyFont="1" applyFill="1" applyBorder="1" applyAlignment="1">
      <alignment horizontal="centerContinuous" vertical="center"/>
    </xf>
    <xf numFmtId="0" fontId="6" fillId="2" borderId="4" xfId="0" applyFont="1" applyFill="1" applyBorder="1" applyAlignment="1">
      <alignment horizontal="left" vertical="center"/>
    </xf>
    <xf numFmtId="0" fontId="7" fillId="0" borderId="0" xfId="0" applyFont="1" applyAlignment="1">
      <alignment vertical="center"/>
    </xf>
    <xf numFmtId="165" fontId="6" fillId="2" borderId="0" xfId="0" applyNumberFormat="1" applyFont="1" applyFill="1" applyAlignment="1">
      <alignment horizontal="left" vertical="center"/>
    </xf>
    <xf numFmtId="0" fontId="7" fillId="0" borderId="0" xfId="0" applyFont="1"/>
    <xf numFmtId="0" fontId="8" fillId="0" borderId="6" xfId="0" applyFont="1" applyBorder="1" applyAlignment="1">
      <alignment horizontal="center" vertical="center"/>
    </xf>
    <xf numFmtId="0" fontId="8" fillId="0" borderId="7" xfId="0" applyFont="1" applyBorder="1" applyAlignment="1">
      <alignment horizontal="center" vertical="center"/>
    </xf>
    <xf numFmtId="0" fontId="8" fillId="9" borderId="7" xfId="0" applyFont="1" applyFill="1" applyBorder="1" applyAlignment="1">
      <alignment horizontal="center" vertical="center"/>
    </xf>
    <xf numFmtId="0" fontId="9" fillId="9" borderId="7" xfId="0" applyFont="1" applyFill="1" applyBorder="1" applyAlignment="1">
      <alignment horizontal="center" vertical="center"/>
    </xf>
    <xf numFmtId="168" fontId="12" fillId="0" borderId="7" xfId="0" applyNumberFormat="1" applyFont="1" applyBorder="1" applyAlignment="1">
      <alignment horizontal="center" vertical="center"/>
    </xf>
    <xf numFmtId="168" fontId="11" fillId="0" borderId="7" xfId="0" applyNumberFormat="1" applyFont="1" applyBorder="1" applyAlignment="1">
      <alignment horizontal="center" vertical="center"/>
    </xf>
    <xf numFmtId="168" fontId="11" fillId="0" borderId="8" xfId="0" applyNumberFormat="1" applyFont="1" applyBorder="1" applyAlignment="1">
      <alignment horizontal="center" vertical="center"/>
    </xf>
    <xf numFmtId="0" fontId="5" fillId="0" borderId="0" xfId="0" applyFont="1" applyAlignment="1">
      <alignment horizontal="center" vertical="center"/>
    </xf>
    <xf numFmtId="0" fontId="5" fillId="4" borderId="1" xfId="0" applyFont="1" applyFill="1" applyBorder="1" applyAlignment="1">
      <alignment vertical="center"/>
    </xf>
    <xf numFmtId="169" fontId="5" fillId="4" borderId="2" xfId="0" applyNumberFormat="1" applyFont="1" applyFill="1" applyBorder="1" applyAlignment="1">
      <alignment vertical="center"/>
    </xf>
    <xf numFmtId="169" fontId="5" fillId="4" borderId="2" xfId="0" applyNumberFormat="1" applyFont="1" applyFill="1" applyBorder="1" applyAlignment="1">
      <alignment horizontal="center" vertical="center"/>
    </xf>
    <xf numFmtId="0" fontId="6" fillId="5" borderId="4" xfId="0" applyFont="1" applyFill="1" applyBorder="1" applyAlignment="1">
      <alignment horizontal="left" vertical="center"/>
    </xf>
    <xf numFmtId="167" fontId="19" fillId="5" borderId="0" xfId="0" applyNumberFormat="1" applyFont="1" applyFill="1" applyAlignment="1">
      <alignment vertical="center"/>
    </xf>
    <xf numFmtId="167" fontId="19" fillId="5" borderId="0" xfId="0" applyNumberFormat="1" applyFont="1" applyFill="1" applyAlignment="1">
      <alignment horizontal="center" vertical="center"/>
    </xf>
    <xf numFmtId="0" fontId="17" fillId="8" borderId="1" xfId="0" applyFont="1" applyFill="1" applyBorder="1" applyAlignment="1">
      <alignment horizontal="left" vertical="center"/>
    </xf>
    <xf numFmtId="0" fontId="4" fillId="0" borderId="2" xfId="0" applyFont="1" applyBorder="1" applyAlignment="1">
      <alignment horizontal="center" vertical="center"/>
    </xf>
    <xf numFmtId="0" fontId="10" fillId="0" borderId="2" xfId="0" applyFont="1" applyBorder="1" applyAlignment="1">
      <alignment horizontal="center" vertical="center"/>
    </xf>
    <xf numFmtId="0" fontId="4" fillId="0" borderId="0" xfId="0" applyFont="1" applyAlignment="1">
      <alignment horizontal="center" vertical="center"/>
    </xf>
    <xf numFmtId="0" fontId="10" fillId="0" borderId="0" xfId="0" applyFont="1" applyAlignment="1">
      <alignment horizontal="center" vertical="center"/>
    </xf>
    <xf numFmtId="0" fontId="4" fillId="0" borderId="4" xfId="0" applyFont="1" applyBorder="1"/>
    <xf numFmtId="0" fontId="4" fillId="0" borderId="23" xfId="0" applyFont="1" applyBorder="1"/>
    <xf numFmtId="0" fontId="7" fillId="0" borderId="24" xfId="0" applyFont="1" applyBorder="1" applyAlignment="1">
      <alignment vertical="center"/>
    </xf>
    <xf numFmtId="0" fontId="7" fillId="0" borderId="24" xfId="0" applyFont="1" applyBorder="1" applyAlignment="1">
      <alignment horizontal="center" vertical="center"/>
    </xf>
    <xf numFmtId="0" fontId="11" fillId="0" borderId="24" xfId="0" applyFont="1" applyBorder="1" applyAlignment="1">
      <alignment horizontal="center" vertical="center"/>
    </xf>
    <xf numFmtId="0" fontId="11" fillId="0" borderId="24" xfId="0" applyFont="1" applyBorder="1" applyAlignment="1">
      <alignment vertical="center"/>
    </xf>
    <xf numFmtId="0" fontId="7" fillId="0" borderId="25" xfId="0" applyFont="1" applyBorder="1" applyAlignment="1">
      <alignment vertical="center"/>
    </xf>
    <xf numFmtId="0" fontId="7" fillId="0" borderId="0" xfId="0" applyFont="1" applyAlignment="1">
      <alignment horizontal="center" vertical="center"/>
    </xf>
    <xf numFmtId="0" fontId="11" fillId="0" borderId="0" xfId="0" applyFont="1" applyAlignment="1">
      <alignment horizontal="center" vertical="center"/>
    </xf>
    <xf numFmtId="0" fontId="11" fillId="0" borderId="0" xfId="0" applyFont="1" applyAlignment="1">
      <alignment vertical="center"/>
    </xf>
    <xf numFmtId="170" fontId="12" fillId="0" borderId="7" xfId="0" applyNumberFormat="1" applyFont="1" applyBorder="1" applyAlignment="1">
      <alignment horizontal="center" vertical="center"/>
    </xf>
    <xf numFmtId="170" fontId="4" fillId="0" borderId="2" xfId="0" applyNumberFormat="1" applyFont="1" applyBorder="1" applyAlignment="1">
      <alignment horizontal="center" vertical="center"/>
    </xf>
    <xf numFmtId="170" fontId="4" fillId="0" borderId="0" xfId="0" applyNumberFormat="1" applyFont="1" applyAlignment="1">
      <alignment horizontal="center" vertical="center"/>
    </xf>
    <xf numFmtId="170" fontId="7" fillId="0" borderId="24" xfId="0" applyNumberFormat="1" applyFont="1" applyBorder="1" applyAlignment="1">
      <alignment horizontal="center" vertical="center"/>
    </xf>
    <xf numFmtId="170" fontId="7" fillId="0" borderId="0" xfId="0" applyNumberFormat="1" applyFont="1" applyAlignment="1">
      <alignment horizontal="center" vertical="center"/>
    </xf>
    <xf numFmtId="0" fontId="6" fillId="2" borderId="1" xfId="0" applyFont="1" applyFill="1" applyBorder="1" applyAlignment="1">
      <alignment horizontal="center" vertical="center"/>
    </xf>
    <xf numFmtId="0" fontId="7" fillId="0" borderId="2" xfId="0" applyFont="1" applyBorder="1" applyAlignment="1">
      <alignment vertical="center"/>
    </xf>
    <xf numFmtId="0" fontId="21" fillId="2" borderId="4" xfId="0" applyFont="1" applyFill="1" applyBorder="1" applyAlignment="1">
      <alignment horizontal="left" vertical="center"/>
    </xf>
    <xf numFmtId="0" fontId="4" fillId="2" borderId="0" xfId="0" applyFont="1" applyFill="1" applyAlignment="1">
      <alignment vertical="center"/>
    </xf>
    <xf numFmtId="3" fontId="5" fillId="2" borderId="0" xfId="0" applyNumberFormat="1" applyFont="1" applyFill="1" applyAlignment="1">
      <alignment horizontal="left"/>
    </xf>
    <xf numFmtId="0" fontId="5" fillId="2" borderId="0" xfId="0" applyFont="1" applyFill="1" applyAlignment="1">
      <alignment horizontal="left"/>
    </xf>
    <xf numFmtId="0" fontId="6" fillId="10" borderId="28" xfId="0" applyFont="1" applyFill="1" applyBorder="1" applyAlignment="1">
      <alignment horizontal="center" vertical="center"/>
    </xf>
    <xf numFmtId="0" fontId="6" fillId="2" borderId="9" xfId="0" applyFont="1" applyFill="1" applyBorder="1" applyAlignment="1">
      <alignment horizontal="left" vertical="center"/>
    </xf>
    <xf numFmtId="0" fontId="6" fillId="11" borderId="6" xfId="0" applyFont="1" applyFill="1" applyBorder="1" applyAlignment="1">
      <alignment horizontal="left" vertical="center"/>
    </xf>
    <xf numFmtId="0" fontId="17" fillId="3" borderId="23" xfId="0" applyFont="1" applyFill="1" applyBorder="1" applyAlignment="1">
      <alignment horizontal="center" vertical="center"/>
    </xf>
    <xf numFmtId="0" fontId="17" fillId="3" borderId="24" xfId="0" applyFont="1" applyFill="1" applyBorder="1" applyAlignment="1">
      <alignment horizontal="center" vertical="center" wrapText="1"/>
    </xf>
    <xf numFmtId="0" fontId="17" fillId="3" borderId="7" xfId="0" applyFont="1" applyFill="1" applyBorder="1" applyAlignment="1">
      <alignment horizontal="center" vertical="center" wrapText="1"/>
    </xf>
    <xf numFmtId="0" fontId="17" fillId="3" borderId="8" xfId="0" applyFont="1" applyFill="1" applyBorder="1" applyAlignment="1">
      <alignment horizontal="center" vertical="center"/>
    </xf>
    <xf numFmtId="49" fontId="6" fillId="0" borderId="9" xfId="0" applyNumberFormat="1" applyFont="1" applyBorder="1" applyAlignment="1">
      <alignment horizontal="center" vertical="center"/>
    </xf>
    <xf numFmtId="0" fontId="4" fillId="0" borderId="10" xfId="0" applyFont="1" applyBorder="1" applyAlignment="1">
      <alignment vertical="center"/>
    </xf>
    <xf numFmtId="49" fontId="6" fillId="0" borderId="13" xfId="0" applyNumberFormat="1" applyFont="1" applyBorder="1" applyAlignment="1">
      <alignment horizontal="center" vertical="center"/>
    </xf>
    <xf numFmtId="0" fontId="4" fillId="2" borderId="14" xfId="0" applyFont="1" applyFill="1" applyBorder="1" applyAlignment="1">
      <alignment vertical="center"/>
    </xf>
    <xf numFmtId="166" fontId="5" fillId="4" borderId="16" xfId="1" applyNumberFormat="1" applyFont="1" applyFill="1" applyBorder="1" applyAlignment="1">
      <alignment vertical="center"/>
    </xf>
    <xf numFmtId="44" fontId="5" fillId="4" borderId="16" xfId="1" applyNumberFormat="1" applyFont="1" applyFill="1" applyBorder="1" applyAlignment="1">
      <alignment vertical="center"/>
    </xf>
    <xf numFmtId="166" fontId="6" fillId="6" borderId="29" xfId="1" applyNumberFormat="1" applyFont="1" applyFill="1" applyBorder="1" applyAlignment="1">
      <alignment vertical="center"/>
    </xf>
    <xf numFmtId="166" fontId="6" fillId="5" borderId="32" xfId="1" applyNumberFormat="1" applyFont="1" applyFill="1" applyBorder="1" applyAlignment="1">
      <alignment vertical="center"/>
    </xf>
    <xf numFmtId="44" fontId="6" fillId="6" borderId="30" xfId="1" applyNumberFormat="1" applyFont="1" applyFill="1" applyBorder="1" applyAlignment="1">
      <alignment vertical="center"/>
    </xf>
    <xf numFmtId="0" fontId="7" fillId="0" borderId="5" xfId="0" applyFont="1" applyBorder="1" applyAlignment="1">
      <alignment horizontal="center" vertical="center"/>
    </xf>
    <xf numFmtId="0" fontId="5" fillId="0" borderId="24" xfId="0" applyFont="1" applyBorder="1" applyAlignment="1">
      <alignment horizontal="center" vertical="center"/>
    </xf>
    <xf numFmtId="0" fontId="7" fillId="0" borderId="25" xfId="0" applyFont="1" applyBorder="1" applyAlignment="1">
      <alignment horizontal="center" vertical="center"/>
    </xf>
    <xf numFmtId="166" fontId="22" fillId="0" borderId="10" xfId="0" applyNumberFormat="1" applyFont="1" applyBorder="1"/>
    <xf numFmtId="166" fontId="22" fillId="0" borderId="11" xfId="0" applyNumberFormat="1" applyFont="1" applyBorder="1"/>
    <xf numFmtId="44" fontId="22" fillId="0" borderId="12" xfId="0" applyNumberFormat="1" applyFont="1" applyBorder="1"/>
    <xf numFmtId="166" fontId="22" fillId="0" borderId="14" xfId="0" applyNumberFormat="1" applyFont="1" applyBorder="1"/>
    <xf numFmtId="166" fontId="22" fillId="0" borderId="15" xfId="0" applyNumberFormat="1" applyFont="1" applyBorder="1"/>
    <xf numFmtId="0" fontId="6" fillId="2" borderId="0" xfId="0" applyFont="1" applyFill="1" applyAlignment="1">
      <alignment vertical="center" wrapText="1"/>
    </xf>
    <xf numFmtId="0" fontId="7" fillId="0" borderId="28" xfId="0" applyFont="1" applyBorder="1" applyAlignment="1">
      <alignment horizontal="center" vertical="center" wrapText="1"/>
    </xf>
    <xf numFmtId="0" fontId="5" fillId="4" borderId="7" xfId="0" applyFont="1" applyFill="1" applyBorder="1" applyAlignment="1">
      <alignment horizontal="right" vertical="center"/>
    </xf>
    <xf numFmtId="168" fontId="9" fillId="7" borderId="8" xfId="0" applyNumberFormat="1" applyFont="1" applyFill="1" applyBorder="1" applyAlignment="1">
      <alignment vertical="center"/>
    </xf>
    <xf numFmtId="0" fontId="18" fillId="12" borderId="6" xfId="0" applyFont="1" applyFill="1" applyBorder="1" applyAlignment="1">
      <alignment horizontal="center" vertical="center"/>
    </xf>
    <xf numFmtId="0" fontId="17" fillId="12" borderId="7" xfId="0" applyFont="1" applyFill="1" applyBorder="1" applyAlignment="1">
      <alignment horizontal="center" vertical="center"/>
    </xf>
    <xf numFmtId="165" fontId="6" fillId="10" borderId="39" xfId="0" applyNumberFormat="1" applyFont="1" applyFill="1" applyBorder="1" applyAlignment="1">
      <alignment horizontal="center" vertical="center"/>
    </xf>
    <xf numFmtId="166" fontId="7" fillId="0" borderId="34" xfId="0" applyNumberFormat="1" applyFont="1" applyBorder="1"/>
    <xf numFmtId="166" fontId="7" fillId="11" borderId="35" xfId="0" applyNumberFormat="1" applyFont="1" applyFill="1" applyBorder="1"/>
    <xf numFmtId="0" fontId="5" fillId="4" borderId="4" xfId="0" applyFont="1" applyFill="1" applyBorder="1" applyAlignment="1">
      <alignment vertical="center"/>
    </xf>
    <xf numFmtId="9" fontId="5" fillId="4" borderId="0" xfId="0" applyNumberFormat="1" applyFont="1" applyFill="1" applyAlignment="1">
      <alignment vertical="center" wrapText="1"/>
    </xf>
    <xf numFmtId="9" fontId="5" fillId="4" borderId="0" xfId="0" applyNumberFormat="1" applyFont="1" applyFill="1" applyAlignment="1">
      <alignment horizontal="center" vertical="center"/>
    </xf>
    <xf numFmtId="169" fontId="5" fillId="4" borderId="0" xfId="0" applyNumberFormat="1" applyFont="1" applyFill="1" applyAlignment="1">
      <alignment vertical="center"/>
    </xf>
    <xf numFmtId="169" fontId="6" fillId="5" borderId="0" xfId="0" applyNumberFormat="1" applyFont="1" applyFill="1" applyAlignment="1">
      <alignment vertical="center"/>
    </xf>
    <xf numFmtId="0" fontId="32" fillId="0" borderId="0" xfId="7" applyAlignment="1">
      <alignment vertical="center"/>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7" fillId="0" borderId="8" xfId="0" applyFont="1" applyBorder="1" applyAlignment="1">
      <alignment horizontal="center" vertical="center"/>
    </xf>
    <xf numFmtId="0" fontId="7" fillId="0" borderId="23" xfId="0" applyFont="1" applyBorder="1" applyAlignment="1">
      <alignment horizontal="center" vertical="center"/>
    </xf>
    <xf numFmtId="0" fontId="7" fillId="0" borderId="24" xfId="0" applyFont="1" applyBorder="1" applyAlignment="1">
      <alignment horizontal="center" vertical="center"/>
    </xf>
    <xf numFmtId="0" fontId="18" fillId="12" borderId="7" xfId="0" applyFont="1" applyFill="1" applyBorder="1" applyAlignment="1">
      <alignment horizontal="center" vertical="center"/>
    </xf>
    <xf numFmtId="0" fontId="18" fillId="12" borderId="8" xfId="0" applyFont="1" applyFill="1" applyBorder="1" applyAlignment="1">
      <alignment horizontal="center" vertical="center"/>
    </xf>
    <xf numFmtId="0" fontId="4" fillId="0" borderId="4" xfId="0" applyFont="1" applyBorder="1" applyAlignment="1">
      <alignment horizontal="left" vertical="top" wrapText="1"/>
    </xf>
    <xf numFmtId="0" fontId="4" fillId="0" borderId="0" xfId="0" applyFont="1" applyAlignment="1">
      <alignment horizontal="left" vertical="top" wrapText="1"/>
    </xf>
    <xf numFmtId="0" fontId="4" fillId="0" borderId="5" xfId="0" applyFont="1" applyBorder="1" applyAlignment="1">
      <alignment horizontal="left" vertical="top" wrapText="1"/>
    </xf>
    <xf numFmtId="0" fontId="5" fillId="4" borderId="16" xfId="0" applyFont="1" applyFill="1" applyBorder="1" applyAlignment="1">
      <alignment horizontal="center" vertical="center"/>
    </xf>
    <xf numFmtId="49" fontId="6" fillId="0" borderId="17" xfId="0" applyNumberFormat="1" applyFont="1" applyBorder="1" applyAlignment="1">
      <alignment horizontal="center" vertical="center"/>
    </xf>
    <xf numFmtId="167" fontId="6" fillId="5" borderId="28" xfId="0" applyNumberFormat="1" applyFont="1" applyFill="1" applyBorder="1" applyAlignment="1">
      <alignment horizontal="center" vertical="center"/>
    </xf>
    <xf numFmtId="167" fontId="6" fillId="5" borderId="29" xfId="0" applyNumberFormat="1" applyFont="1" applyFill="1" applyBorder="1" applyAlignment="1">
      <alignment horizontal="center" vertical="center"/>
    </xf>
    <xf numFmtId="0" fontId="25" fillId="13" borderId="1" xfId="0" applyFont="1" applyFill="1" applyBorder="1" applyAlignment="1">
      <alignment horizontal="center" vertical="center" wrapText="1"/>
    </xf>
    <xf numFmtId="0" fontId="25" fillId="13" borderId="2" xfId="0" applyFont="1" applyFill="1" applyBorder="1" applyAlignment="1">
      <alignment horizontal="center" vertical="center" wrapText="1"/>
    </xf>
    <xf numFmtId="0" fontId="25" fillId="13" borderId="3" xfId="0" applyFont="1" applyFill="1" applyBorder="1" applyAlignment="1">
      <alignment horizontal="center" vertical="center" wrapText="1"/>
    </xf>
    <xf numFmtId="0" fontId="25" fillId="13" borderId="4" xfId="0" applyFont="1" applyFill="1" applyBorder="1" applyAlignment="1">
      <alignment horizontal="center" vertical="center" wrapText="1"/>
    </xf>
    <xf numFmtId="0" fontId="25" fillId="13" borderId="0" xfId="0" applyFont="1" applyFill="1" applyAlignment="1">
      <alignment horizontal="center" vertical="center" wrapText="1"/>
    </xf>
    <xf numFmtId="0" fontId="25" fillId="13" borderId="5" xfId="0" applyFont="1" applyFill="1" applyBorder="1" applyAlignment="1">
      <alignment horizontal="center" vertical="center" wrapText="1"/>
    </xf>
    <xf numFmtId="0" fontId="25" fillId="13" borderId="23" xfId="0" applyFont="1" applyFill="1" applyBorder="1" applyAlignment="1">
      <alignment horizontal="center" vertical="center" wrapText="1"/>
    </xf>
    <xf numFmtId="0" fontId="25" fillId="13" borderId="24" xfId="0" applyFont="1" applyFill="1" applyBorder="1" applyAlignment="1">
      <alignment horizontal="center" vertical="center" wrapText="1"/>
    </xf>
    <xf numFmtId="0" fontId="25" fillId="13" borderId="25" xfId="0" applyFont="1" applyFill="1" applyBorder="1" applyAlignment="1">
      <alignment horizontal="center" vertical="center" wrapText="1"/>
    </xf>
    <xf numFmtId="0" fontId="6" fillId="2" borderId="4" xfId="0" applyFont="1" applyFill="1" applyBorder="1" applyAlignment="1">
      <alignment horizontal="left" vertical="center"/>
    </xf>
    <xf numFmtId="0" fontId="6" fillId="2" borderId="5" xfId="0" applyFont="1" applyFill="1" applyBorder="1" applyAlignment="1">
      <alignment horizontal="left" vertical="center"/>
    </xf>
    <xf numFmtId="0" fontId="3" fillId="2" borderId="0" xfId="0" applyFont="1" applyFill="1" applyBorder="1" applyAlignment="1">
      <alignment horizontal="center" vertical="center"/>
    </xf>
    <xf numFmtId="0" fontId="18" fillId="12" borderId="23" xfId="0" applyFont="1" applyFill="1" applyBorder="1" applyAlignment="1">
      <alignment horizontal="center" vertical="center"/>
    </xf>
    <xf numFmtId="0" fontId="17" fillId="12" borderId="24" xfId="0" applyFont="1" applyFill="1" applyBorder="1" applyAlignment="1">
      <alignment horizontal="center" vertical="center"/>
    </xf>
    <xf numFmtId="0" fontId="18" fillId="12" borderId="24" xfId="0" applyFont="1" applyFill="1" applyBorder="1" applyAlignment="1">
      <alignment horizontal="center" vertical="center"/>
    </xf>
    <xf numFmtId="0" fontId="18" fillId="12" borderId="25" xfId="0" applyFont="1" applyFill="1" applyBorder="1" applyAlignment="1">
      <alignment horizontal="center" vertical="center"/>
    </xf>
    <xf numFmtId="0" fontId="2" fillId="14" borderId="6" xfId="0" applyFont="1" applyFill="1" applyBorder="1" applyAlignment="1">
      <alignment horizontal="centerContinuous" vertical="center"/>
    </xf>
    <xf numFmtId="0" fontId="3" fillId="14" borderId="7" xfId="0" applyFont="1" applyFill="1" applyBorder="1" applyAlignment="1">
      <alignment horizontal="center" vertical="center"/>
    </xf>
    <xf numFmtId="0" fontId="7" fillId="14" borderId="7" xfId="0" applyFont="1" applyFill="1" applyBorder="1" applyAlignment="1">
      <alignment vertical="center"/>
    </xf>
    <xf numFmtId="0" fontId="2" fillId="14" borderId="7" xfId="0" applyFont="1" applyFill="1" applyBorder="1" applyAlignment="1">
      <alignment horizontal="center" vertical="center"/>
    </xf>
    <xf numFmtId="0" fontId="10" fillId="14" borderId="7" xfId="0" applyFont="1" applyFill="1" applyBorder="1" applyAlignment="1">
      <alignment horizontal="center" vertical="center"/>
    </xf>
    <xf numFmtId="170" fontId="2" fillId="14" borderId="7" xfId="0" applyNumberFormat="1" applyFont="1" applyFill="1" applyBorder="1" applyAlignment="1">
      <alignment horizontal="center" vertical="center"/>
    </xf>
    <xf numFmtId="0" fontId="4" fillId="14" borderId="8" xfId="0" applyFont="1" applyFill="1" applyBorder="1" applyAlignment="1">
      <alignment horizontal="centerContinuous" vertical="center"/>
    </xf>
    <xf numFmtId="0" fontId="23" fillId="14" borderId="6" xfId="0" applyFont="1" applyFill="1" applyBorder="1" applyAlignment="1">
      <alignment horizontal="center" vertical="center"/>
    </xf>
    <xf numFmtId="0" fontId="23" fillId="14" borderId="7" xfId="0" applyFont="1" applyFill="1" applyBorder="1" applyAlignment="1">
      <alignment horizontal="center" vertical="center"/>
    </xf>
    <xf numFmtId="0" fontId="23" fillId="14" borderId="7" xfId="0" applyFont="1" applyFill="1" applyBorder="1" applyAlignment="1">
      <alignment horizontal="center" vertical="center" wrapText="1"/>
    </xf>
    <xf numFmtId="170" fontId="23" fillId="14" borderId="7" xfId="0" applyNumberFormat="1" applyFont="1" applyFill="1" applyBorder="1" applyAlignment="1">
      <alignment horizontal="center" vertical="center" wrapText="1"/>
    </xf>
    <xf numFmtId="0" fontId="23" fillId="14" borderId="8" xfId="0" applyFont="1" applyFill="1" applyBorder="1" applyAlignment="1">
      <alignment horizontal="center" vertical="center"/>
    </xf>
    <xf numFmtId="0" fontId="7" fillId="2" borderId="0" xfId="0" applyFont="1" applyFill="1" applyBorder="1" applyAlignment="1">
      <alignment vertical="center"/>
    </xf>
    <xf numFmtId="0" fontId="2" fillId="2" borderId="0" xfId="0" applyFont="1" applyFill="1" applyBorder="1" applyAlignment="1">
      <alignment horizontal="center" vertical="center"/>
    </xf>
    <xf numFmtId="0" fontId="10" fillId="2" borderId="0" xfId="0" applyFont="1" applyFill="1" applyBorder="1" applyAlignment="1">
      <alignment horizontal="center" vertical="center"/>
    </xf>
    <xf numFmtId="0" fontId="4" fillId="2" borderId="0" xfId="0" applyFont="1" applyFill="1" applyBorder="1" applyAlignment="1">
      <alignment horizontal="center" vertical="center"/>
    </xf>
    <xf numFmtId="0" fontId="13" fillId="2" borderId="0" xfId="0" applyFont="1" applyFill="1" applyBorder="1" applyAlignment="1">
      <alignment horizontal="right" vertical="center"/>
    </xf>
    <xf numFmtId="170" fontId="2" fillId="2" borderId="0" xfId="0" applyNumberFormat="1" applyFont="1" applyFill="1" applyBorder="1" applyAlignment="1">
      <alignment horizontal="center" vertical="center"/>
    </xf>
    <xf numFmtId="0" fontId="4" fillId="2" borderId="5" xfId="0" applyFont="1" applyFill="1" applyBorder="1" applyAlignment="1">
      <alignment horizontal="centerContinuous" vertical="center"/>
    </xf>
    <xf numFmtId="0" fontId="6" fillId="2" borderId="0" xfId="0" applyFont="1" applyFill="1" applyBorder="1" applyAlignment="1">
      <alignment horizontal="center" vertical="center"/>
    </xf>
    <xf numFmtId="0" fontId="14" fillId="2" borderId="0" xfId="0" applyFont="1" applyFill="1" applyBorder="1" applyAlignment="1">
      <alignment horizontal="right" vertical="center"/>
    </xf>
    <xf numFmtId="0" fontId="6" fillId="2" borderId="0" xfId="0" applyFont="1" applyFill="1" applyBorder="1" applyAlignment="1">
      <alignment horizontal="right" vertical="center"/>
    </xf>
    <xf numFmtId="0" fontId="2" fillId="2" borderId="0" xfId="0" applyFont="1" applyFill="1" applyBorder="1" applyAlignment="1">
      <alignment horizontal="center" vertical="center" wrapText="1"/>
    </xf>
    <xf numFmtId="165" fontId="6" fillId="2" borderId="0" xfId="0" applyNumberFormat="1" applyFont="1" applyFill="1" applyBorder="1" applyAlignment="1">
      <alignment horizontal="left" vertical="center"/>
    </xf>
    <xf numFmtId="170" fontId="2" fillId="2" borderId="0" xfId="0" applyNumberFormat="1" applyFont="1" applyFill="1" applyBorder="1" applyAlignment="1">
      <alignment horizontal="center" vertical="center" wrapText="1"/>
    </xf>
    <xf numFmtId="0" fontId="10" fillId="2" borderId="0" xfId="0" applyFont="1" applyFill="1" applyBorder="1" applyAlignment="1">
      <alignment horizontal="center" vertical="center" wrapText="1"/>
    </xf>
    <xf numFmtId="165" fontId="6" fillId="2" borderId="25" xfId="0" applyNumberFormat="1" applyFont="1" applyFill="1" applyBorder="1" applyAlignment="1">
      <alignment horizontal="left" vertical="center"/>
    </xf>
    <xf numFmtId="0" fontId="4" fillId="0" borderId="3" xfId="0" applyFont="1" applyBorder="1" applyAlignment="1">
      <alignment horizontal="center" vertical="center"/>
    </xf>
    <xf numFmtId="0" fontId="4" fillId="0" borderId="5" xfId="0" applyFont="1" applyBorder="1" applyAlignment="1">
      <alignment horizontal="center" vertical="center"/>
    </xf>
    <xf numFmtId="0" fontId="4" fillId="0" borderId="4" xfId="0" applyFont="1" applyBorder="1" applyAlignment="1">
      <alignment horizontal="left" vertical="center"/>
    </xf>
    <xf numFmtId="0" fontId="4" fillId="0" borderId="4" xfId="0" applyFont="1" applyBorder="1" applyAlignment="1">
      <alignment vertical="center"/>
    </xf>
    <xf numFmtId="0" fontId="4" fillId="0" borderId="23" xfId="0" applyFont="1" applyBorder="1" applyAlignment="1">
      <alignment vertical="center"/>
    </xf>
    <xf numFmtId="0" fontId="7" fillId="0" borderId="6" xfId="0" applyFont="1" applyFill="1" applyBorder="1" applyAlignment="1">
      <alignment horizontal="center" vertical="center" wrapText="1"/>
    </xf>
    <xf numFmtId="0" fontId="5" fillId="0" borderId="7" xfId="0" applyFont="1" applyFill="1" applyBorder="1" applyAlignment="1">
      <alignment horizontal="right" vertical="center"/>
    </xf>
    <xf numFmtId="0" fontId="8" fillId="0" borderId="7" xfId="0" applyFont="1" applyFill="1" applyBorder="1" applyAlignment="1">
      <alignment horizontal="center" vertical="center"/>
    </xf>
    <xf numFmtId="0" fontId="9" fillId="0" borderId="7" xfId="0" applyFont="1" applyFill="1" applyBorder="1" applyAlignment="1">
      <alignment horizontal="center" vertical="center"/>
    </xf>
    <xf numFmtId="168" fontId="12" fillId="0" borderId="7" xfId="0" applyNumberFormat="1" applyFont="1" applyFill="1" applyBorder="1" applyAlignment="1">
      <alignment horizontal="center" vertical="center"/>
    </xf>
    <xf numFmtId="170" fontId="12" fillId="0" borderId="7" xfId="0" applyNumberFormat="1" applyFont="1" applyFill="1" applyBorder="1" applyAlignment="1">
      <alignment horizontal="center" vertical="center"/>
    </xf>
    <xf numFmtId="168" fontId="11" fillId="0" borderId="7" xfId="0" applyNumberFormat="1" applyFont="1" applyFill="1" applyBorder="1" applyAlignment="1">
      <alignment horizontal="center" vertical="center"/>
    </xf>
    <xf numFmtId="168" fontId="9" fillId="0" borderId="8" xfId="0" applyNumberFormat="1" applyFont="1" applyFill="1" applyBorder="1" applyAlignment="1">
      <alignment vertical="center"/>
    </xf>
    <xf numFmtId="0" fontId="7" fillId="0" borderId="18" xfId="0" applyFont="1" applyFill="1" applyBorder="1" applyAlignment="1">
      <alignment horizontal="center" vertical="center"/>
    </xf>
    <xf numFmtId="0" fontId="7" fillId="0" borderId="19" xfId="0" applyFont="1" applyFill="1" applyBorder="1" applyAlignment="1">
      <alignment vertical="center" wrapText="1"/>
    </xf>
    <xf numFmtId="1" fontId="7" fillId="0" borderId="20" xfId="0" applyNumberFormat="1" applyFont="1" applyFill="1" applyBorder="1" applyAlignment="1">
      <alignment horizontal="center" vertical="center"/>
    </xf>
    <xf numFmtId="9" fontId="7" fillId="0" borderId="19" xfId="0" applyNumberFormat="1" applyFont="1" applyFill="1" applyBorder="1" applyAlignment="1">
      <alignment horizontal="center" vertical="center"/>
    </xf>
    <xf numFmtId="1" fontId="7" fillId="0" borderId="19" xfId="0" applyNumberFormat="1" applyFont="1" applyFill="1" applyBorder="1" applyAlignment="1">
      <alignment horizontal="center" vertical="center"/>
    </xf>
    <xf numFmtId="0" fontId="7" fillId="0" borderId="26" xfId="0" applyFont="1" applyFill="1" applyBorder="1" applyAlignment="1">
      <alignment horizontal="center" vertical="center"/>
    </xf>
    <xf numFmtId="169" fontId="7" fillId="0" borderId="18" xfId="0" applyNumberFormat="1" applyFont="1" applyFill="1" applyBorder="1" applyAlignment="1">
      <alignment horizontal="center" vertical="center"/>
    </xf>
    <xf numFmtId="168" fontId="11" fillId="0" borderId="26" xfId="0" applyNumberFormat="1" applyFont="1" applyFill="1" applyBorder="1" applyAlignment="1">
      <alignment horizontal="center" vertical="center"/>
    </xf>
    <xf numFmtId="1" fontId="15" fillId="0" borderId="14" xfId="0" applyNumberFormat="1" applyFont="1" applyFill="1" applyBorder="1" applyAlignment="1">
      <alignment horizontal="center" vertical="center"/>
    </xf>
    <xf numFmtId="168" fontId="11" fillId="0" borderId="38" xfId="0" applyNumberFormat="1" applyFont="1" applyFill="1" applyBorder="1" applyAlignment="1">
      <alignment horizontal="center" vertical="center"/>
    </xf>
    <xf numFmtId="168" fontId="11" fillId="0" borderId="14" xfId="0" applyNumberFormat="1" applyFont="1" applyFill="1" applyBorder="1" applyAlignment="1">
      <alignment horizontal="center" vertical="center"/>
    </xf>
    <xf numFmtId="170" fontId="7" fillId="0" borderId="15" xfId="0" applyNumberFormat="1" applyFont="1" applyFill="1" applyBorder="1" applyAlignment="1">
      <alignment horizontal="center" vertical="center"/>
    </xf>
    <xf numFmtId="168" fontId="16" fillId="0" borderId="37" xfId="0" applyNumberFormat="1" applyFont="1" applyFill="1" applyBorder="1" applyAlignment="1">
      <alignment horizontal="center" vertical="center"/>
    </xf>
    <xf numFmtId="169" fontId="7" fillId="0" borderId="14" xfId="0" applyNumberFormat="1" applyFont="1" applyFill="1" applyBorder="1" applyAlignment="1">
      <alignment horizontal="center" vertical="center"/>
    </xf>
    <xf numFmtId="168" fontId="11" fillId="0" borderId="37" xfId="0" applyNumberFormat="1" applyFont="1" applyFill="1" applyBorder="1" applyAlignment="1">
      <alignment horizontal="center" vertical="center"/>
    </xf>
    <xf numFmtId="168" fontId="7" fillId="0" borderId="5" xfId="0" applyNumberFormat="1" applyFont="1" applyFill="1" applyBorder="1" applyAlignment="1">
      <alignment horizontal="center" vertical="center"/>
    </xf>
    <xf numFmtId="0" fontId="7" fillId="0" borderId="22" xfId="0" applyFont="1" applyFill="1" applyBorder="1" applyAlignment="1">
      <alignment horizontal="center" vertical="center" wrapText="1"/>
    </xf>
    <xf numFmtId="0" fontId="7" fillId="0" borderId="19" xfId="0" applyFont="1" applyFill="1" applyBorder="1" applyAlignment="1">
      <alignment vertical="center"/>
    </xf>
    <xf numFmtId="0" fontId="7" fillId="0" borderId="20" xfId="0" applyFont="1" applyFill="1" applyBorder="1" applyAlignment="1">
      <alignment vertical="center"/>
    </xf>
    <xf numFmtId="0" fontId="7" fillId="0" borderId="21" xfId="0" applyFont="1" applyFill="1" applyBorder="1" applyAlignment="1">
      <alignment horizontal="center" vertical="center"/>
    </xf>
    <xf numFmtId="0" fontId="7" fillId="0" borderId="27" xfId="0" applyFont="1" applyFill="1" applyBorder="1" applyAlignment="1">
      <alignment vertical="center"/>
    </xf>
    <xf numFmtId="1" fontId="7" fillId="0" borderId="27" xfId="0" applyNumberFormat="1" applyFont="1" applyFill="1" applyBorder="1" applyAlignment="1">
      <alignment horizontal="center" vertical="center"/>
    </xf>
    <xf numFmtId="9" fontId="7" fillId="0" borderId="31" xfId="0" applyNumberFormat="1" applyFont="1" applyFill="1" applyBorder="1" applyAlignment="1">
      <alignment horizontal="center" vertical="center"/>
    </xf>
    <xf numFmtId="1" fontId="7" fillId="0" borderId="31" xfId="0" applyNumberFormat="1" applyFont="1" applyFill="1" applyBorder="1" applyAlignment="1">
      <alignment horizontal="center" vertical="center"/>
    </xf>
    <xf numFmtId="0" fontId="7" fillId="0" borderId="36" xfId="0" applyFont="1" applyFill="1" applyBorder="1" applyAlignment="1">
      <alignment horizontal="center" vertical="center"/>
    </xf>
    <xf numFmtId="0" fontId="30" fillId="0" borderId="22" xfId="0" applyFont="1" applyFill="1" applyBorder="1" applyAlignment="1">
      <alignment horizontal="center" vertical="center"/>
    </xf>
    <xf numFmtId="0" fontId="29" fillId="0" borderId="20" xfId="0" applyFont="1" applyFill="1" applyBorder="1" applyAlignment="1">
      <alignment horizontal="center" vertical="center"/>
    </xf>
    <xf numFmtId="0" fontId="27" fillId="0" borderId="20" xfId="0" applyFont="1" applyFill="1" applyBorder="1" applyAlignment="1">
      <alignment horizontal="center" vertical="center"/>
    </xf>
    <xf numFmtId="168" fontId="7" fillId="0" borderId="33" xfId="0" applyNumberFormat="1" applyFont="1" applyFill="1" applyBorder="1" applyAlignment="1">
      <alignment vertical="center"/>
    </xf>
    <xf numFmtId="0" fontId="33" fillId="0" borderId="20" xfId="0" applyFont="1" applyFill="1" applyBorder="1" applyAlignment="1">
      <alignment horizontal="left" vertical="center" wrapText="1"/>
    </xf>
    <xf numFmtId="0" fontId="27" fillId="0" borderId="20" xfId="0" applyFont="1" applyFill="1" applyBorder="1" applyAlignment="1">
      <alignment horizontal="left" vertical="center"/>
    </xf>
    <xf numFmtId="0" fontId="27" fillId="0" borderId="20" xfId="0" applyFont="1" applyFill="1" applyBorder="1" applyAlignment="1">
      <alignment horizontal="left" vertical="center" wrapText="1"/>
    </xf>
    <xf numFmtId="0" fontId="7" fillId="0" borderId="40" xfId="0" applyFont="1" applyFill="1" applyBorder="1" applyAlignment="1">
      <alignment horizontal="center" vertical="center" wrapText="1"/>
    </xf>
    <xf numFmtId="0" fontId="27" fillId="0" borderId="41" xfId="0" applyFont="1" applyFill="1" applyBorder="1" applyAlignment="1">
      <alignment horizontal="left" vertical="center" wrapText="1"/>
    </xf>
    <xf numFmtId="0" fontId="27" fillId="0" borderId="41" xfId="0" applyFont="1" applyFill="1" applyBorder="1" applyAlignment="1">
      <alignment horizontal="center" vertical="center"/>
    </xf>
    <xf numFmtId="9" fontId="7" fillId="0" borderId="42" xfId="0" applyNumberFormat="1" applyFont="1" applyFill="1" applyBorder="1" applyAlignment="1">
      <alignment horizontal="center" vertical="center"/>
    </xf>
    <xf numFmtId="1" fontId="7" fillId="0" borderId="42" xfId="0" applyNumberFormat="1" applyFont="1" applyFill="1" applyBorder="1" applyAlignment="1">
      <alignment horizontal="center" vertical="center"/>
    </xf>
    <xf numFmtId="169" fontId="7" fillId="0" borderId="43" xfId="0" applyNumberFormat="1" applyFont="1" applyFill="1" applyBorder="1" applyAlignment="1">
      <alignment horizontal="center" vertical="center"/>
    </xf>
    <xf numFmtId="168" fontId="11" fillId="0" borderId="44" xfId="0" applyNumberFormat="1" applyFont="1" applyFill="1" applyBorder="1" applyAlignment="1">
      <alignment horizontal="center" vertical="center"/>
    </xf>
    <xf numFmtId="1" fontId="15" fillId="0" borderId="45" xfId="0" applyNumberFormat="1" applyFont="1" applyFill="1" applyBorder="1" applyAlignment="1">
      <alignment horizontal="center" vertical="center"/>
    </xf>
    <xf numFmtId="168" fontId="11" fillId="0" borderId="46" xfId="0" applyNumberFormat="1" applyFont="1" applyFill="1" applyBorder="1" applyAlignment="1">
      <alignment horizontal="center" vertical="center"/>
    </xf>
    <xf numFmtId="168" fontId="11" fillId="0" borderId="45" xfId="0" applyNumberFormat="1" applyFont="1" applyFill="1" applyBorder="1" applyAlignment="1">
      <alignment horizontal="center" vertical="center"/>
    </xf>
    <xf numFmtId="170" fontId="7" fillId="0" borderId="47" xfId="0" applyNumberFormat="1" applyFont="1" applyFill="1" applyBorder="1" applyAlignment="1">
      <alignment horizontal="center" vertical="center"/>
    </xf>
    <xf numFmtId="168" fontId="16" fillId="0" borderId="48" xfId="0" applyNumberFormat="1" applyFont="1" applyFill="1" applyBorder="1" applyAlignment="1">
      <alignment horizontal="center" vertical="center"/>
    </xf>
    <xf numFmtId="169" fontId="7" fillId="0" borderId="45" xfId="0" applyNumberFormat="1" applyFont="1" applyFill="1" applyBorder="1" applyAlignment="1">
      <alignment horizontal="center" vertical="center"/>
    </xf>
    <xf numFmtId="168" fontId="11" fillId="0" borderId="48" xfId="0" applyNumberFormat="1" applyFont="1" applyFill="1" applyBorder="1" applyAlignment="1">
      <alignment horizontal="center" vertical="center"/>
    </xf>
    <xf numFmtId="168" fontId="7" fillId="0" borderId="46" xfId="0" applyNumberFormat="1" applyFont="1" applyFill="1" applyBorder="1" applyAlignment="1">
      <alignment vertical="center"/>
    </xf>
    <xf numFmtId="0" fontId="24" fillId="0" borderId="20" xfId="0" applyFont="1" applyFill="1" applyBorder="1" applyAlignment="1">
      <alignment horizontal="left" vertical="center"/>
    </xf>
    <xf numFmtId="0" fontId="7" fillId="0" borderId="18" xfId="0" applyFont="1" applyFill="1" applyBorder="1" applyAlignment="1">
      <alignment horizontal="center" vertical="center" wrapText="1"/>
    </xf>
    <xf numFmtId="0" fontId="27" fillId="0" borderId="19" xfId="0" applyFont="1" applyFill="1" applyBorder="1" applyAlignment="1">
      <alignment horizontal="left" vertical="center" wrapText="1"/>
    </xf>
    <xf numFmtId="0" fontId="27" fillId="0" borderId="19" xfId="0" applyFont="1" applyFill="1" applyBorder="1" applyAlignment="1">
      <alignment horizontal="center" vertical="center"/>
    </xf>
    <xf numFmtId="0" fontId="27" fillId="0" borderId="26" xfId="0" applyFont="1" applyFill="1" applyBorder="1" applyAlignment="1">
      <alignment horizontal="center" vertical="center"/>
    </xf>
    <xf numFmtId="168" fontId="11" fillId="0" borderId="50" xfId="0" applyNumberFormat="1" applyFont="1" applyFill="1" applyBorder="1" applyAlignment="1">
      <alignment horizontal="center" vertical="center"/>
    </xf>
    <xf numFmtId="1" fontId="15" fillId="0" borderId="11" xfId="0" applyNumberFormat="1" applyFont="1" applyFill="1" applyBorder="1" applyAlignment="1">
      <alignment horizontal="center" vertical="center"/>
    </xf>
    <xf numFmtId="168" fontId="11" fillId="0" borderId="11" xfId="0" applyNumberFormat="1" applyFont="1" applyFill="1" applyBorder="1" applyAlignment="1">
      <alignment horizontal="center" vertical="center"/>
    </xf>
    <xf numFmtId="170" fontId="7" fillId="0" borderId="38" xfId="0" applyNumberFormat="1" applyFont="1" applyFill="1" applyBorder="1" applyAlignment="1">
      <alignment horizontal="center" vertical="center"/>
    </xf>
    <xf numFmtId="168" fontId="16" fillId="0" borderId="38" xfId="0" applyNumberFormat="1" applyFont="1" applyFill="1" applyBorder="1" applyAlignment="1">
      <alignment horizontal="center" vertical="center"/>
    </xf>
    <xf numFmtId="169" fontId="7" fillId="0" borderId="11" xfId="0" applyNumberFormat="1" applyFont="1" applyFill="1" applyBorder="1" applyAlignment="1">
      <alignment horizontal="center" vertical="center"/>
    </xf>
    <xf numFmtId="168" fontId="7" fillId="0" borderId="12" xfId="0" applyNumberFormat="1" applyFont="1" applyFill="1" applyBorder="1" applyAlignment="1">
      <alignment vertical="center"/>
    </xf>
    <xf numFmtId="168" fontId="7" fillId="0" borderId="5" xfId="0" applyNumberFormat="1" applyFont="1" applyFill="1" applyBorder="1" applyAlignment="1">
      <alignment vertical="center"/>
    </xf>
    <xf numFmtId="0" fontId="27" fillId="0" borderId="21" xfId="0" applyFont="1" applyFill="1" applyBorder="1" applyAlignment="1">
      <alignment horizontal="center" vertical="center"/>
    </xf>
    <xf numFmtId="1" fontId="15" fillId="0" borderId="15" xfId="0" applyNumberFormat="1" applyFont="1" applyFill="1" applyBorder="1" applyAlignment="1">
      <alignment horizontal="center" vertical="center"/>
    </xf>
    <xf numFmtId="168" fontId="11" fillId="0" borderId="15" xfId="0" applyNumberFormat="1" applyFont="1" applyFill="1" applyBorder="1" applyAlignment="1">
      <alignment horizontal="center" vertical="center"/>
    </xf>
    <xf numFmtId="170" fontId="7" fillId="0" borderId="14" xfId="0" applyNumberFormat="1" applyFont="1" applyFill="1" applyBorder="1" applyAlignment="1">
      <alignment horizontal="center" vertical="center"/>
    </xf>
    <xf numFmtId="168" fontId="16" fillId="0" borderId="14" xfId="0" applyNumberFormat="1" applyFont="1" applyFill="1" applyBorder="1" applyAlignment="1">
      <alignment horizontal="center" vertical="center"/>
    </xf>
    <xf numFmtId="169" fontId="7" fillId="0" borderId="15" xfId="0" applyNumberFormat="1" applyFont="1" applyFill="1" applyBorder="1" applyAlignment="1">
      <alignment horizontal="center" vertical="center"/>
    </xf>
    <xf numFmtId="0" fontId="27" fillId="0" borderId="49" xfId="0" applyFont="1" applyFill="1" applyBorder="1" applyAlignment="1">
      <alignment horizontal="center" vertical="center"/>
    </xf>
    <xf numFmtId="168" fontId="11" fillId="0" borderId="51" xfId="0" applyNumberFormat="1" applyFont="1" applyFill="1" applyBorder="1" applyAlignment="1">
      <alignment horizontal="center" vertical="center"/>
    </xf>
    <xf numFmtId="1" fontId="15" fillId="0" borderId="47" xfId="0" applyNumberFormat="1" applyFont="1" applyFill="1" applyBorder="1" applyAlignment="1">
      <alignment horizontal="center" vertical="center"/>
    </xf>
    <xf numFmtId="168" fontId="11" fillId="0" borderId="47" xfId="0" applyNumberFormat="1" applyFont="1" applyFill="1" applyBorder="1" applyAlignment="1">
      <alignment horizontal="center" vertical="center"/>
    </xf>
    <xf numFmtId="170" fontId="7" fillId="0" borderId="45" xfId="0" applyNumberFormat="1" applyFont="1" applyFill="1" applyBorder="1" applyAlignment="1">
      <alignment horizontal="center" vertical="center"/>
    </xf>
    <xf numFmtId="168" fontId="16" fillId="0" borderId="45" xfId="0" applyNumberFormat="1" applyFont="1" applyFill="1" applyBorder="1" applyAlignment="1">
      <alignment horizontal="center" vertical="center"/>
    </xf>
    <xf numFmtId="169" fontId="7" fillId="0" borderId="47" xfId="0" applyNumberFormat="1" applyFont="1" applyFill="1" applyBorder="1" applyAlignment="1">
      <alignment horizontal="center" vertical="center"/>
    </xf>
    <xf numFmtId="168" fontId="7" fillId="0" borderId="25" xfId="0" applyNumberFormat="1" applyFont="1" applyFill="1" applyBorder="1" applyAlignment="1">
      <alignment vertical="center"/>
    </xf>
    <xf numFmtId="0" fontId="5" fillId="0" borderId="1" xfId="0" applyFont="1" applyFill="1" applyBorder="1" applyAlignment="1">
      <alignment vertical="center"/>
    </xf>
    <xf numFmtId="169" fontId="5" fillId="0" borderId="2" xfId="0" applyNumberFormat="1" applyFont="1" applyFill="1" applyBorder="1" applyAlignment="1">
      <alignment vertical="center"/>
    </xf>
    <xf numFmtId="169" fontId="5" fillId="0" borderId="2" xfId="0" applyNumberFormat="1" applyFont="1" applyFill="1" applyBorder="1" applyAlignment="1">
      <alignment horizontal="center" vertical="center"/>
    </xf>
    <xf numFmtId="169" fontId="16" fillId="0" borderId="2" xfId="0" applyNumberFormat="1" applyFont="1" applyFill="1" applyBorder="1" applyAlignment="1">
      <alignment horizontal="center" vertical="center"/>
    </xf>
    <xf numFmtId="170" fontId="5" fillId="0" borderId="2" xfId="0" applyNumberFormat="1" applyFont="1" applyFill="1" applyBorder="1" applyAlignment="1">
      <alignment horizontal="center" vertical="center"/>
    </xf>
    <xf numFmtId="169" fontId="16" fillId="0" borderId="2" xfId="0" applyNumberFormat="1" applyFont="1" applyFill="1" applyBorder="1" applyAlignment="1">
      <alignment vertical="center"/>
    </xf>
    <xf numFmtId="169" fontId="5" fillId="0" borderId="3" xfId="0" applyNumberFormat="1" applyFont="1" applyFill="1" applyBorder="1" applyAlignment="1">
      <alignment vertical="center"/>
    </xf>
    <xf numFmtId="0" fontId="5" fillId="0" borderId="4" xfId="0" applyFont="1" applyFill="1" applyBorder="1" applyAlignment="1">
      <alignment vertical="center"/>
    </xf>
    <xf numFmtId="9" fontId="5" fillId="0" borderId="0" xfId="0" applyNumberFormat="1" applyFont="1" applyFill="1" applyAlignment="1">
      <alignment vertical="center" wrapText="1"/>
    </xf>
    <xf numFmtId="9" fontId="5" fillId="0" borderId="0" xfId="0" applyNumberFormat="1" applyFont="1" applyFill="1" applyAlignment="1">
      <alignment horizontal="center" vertical="center"/>
    </xf>
    <xf numFmtId="167" fontId="7" fillId="0" borderId="0" xfId="0" applyNumberFormat="1" applyFont="1" applyFill="1" applyAlignment="1">
      <alignment horizontal="center" vertical="center"/>
    </xf>
    <xf numFmtId="167" fontId="11" fillId="0" borderId="0" xfId="0" applyNumberFormat="1" applyFont="1" applyFill="1" applyAlignment="1">
      <alignment horizontal="center" vertical="center"/>
    </xf>
    <xf numFmtId="170" fontId="7" fillId="0" borderId="0" xfId="0" applyNumberFormat="1" applyFont="1" applyFill="1" applyAlignment="1">
      <alignment horizontal="center" vertical="center"/>
    </xf>
    <xf numFmtId="167" fontId="7" fillId="0" borderId="0" xfId="0" applyNumberFormat="1" applyFont="1" applyFill="1" applyAlignment="1">
      <alignment vertical="center"/>
    </xf>
    <xf numFmtId="167" fontId="11" fillId="0" borderId="0" xfId="0" applyNumberFormat="1" applyFont="1" applyFill="1" applyAlignment="1">
      <alignment vertical="center"/>
    </xf>
    <xf numFmtId="169" fontId="5" fillId="0" borderId="5" xfId="0" applyNumberFormat="1" applyFont="1" applyFill="1" applyBorder="1" applyAlignment="1">
      <alignment vertical="center"/>
    </xf>
    <xf numFmtId="9" fontId="7" fillId="0" borderId="0" xfId="0" applyNumberFormat="1" applyFont="1" applyFill="1" applyAlignment="1">
      <alignment horizontal="center" vertical="center"/>
    </xf>
    <xf numFmtId="9" fontId="11" fillId="0" borderId="0" xfId="0" applyNumberFormat="1" applyFont="1" applyFill="1" applyAlignment="1">
      <alignment horizontal="center" vertical="center"/>
    </xf>
    <xf numFmtId="9" fontId="7" fillId="0" borderId="0" xfId="0" applyNumberFormat="1" applyFont="1" applyFill="1" applyAlignment="1">
      <alignment vertical="center"/>
    </xf>
    <xf numFmtId="9" fontId="11" fillId="0" borderId="0" xfId="0" applyNumberFormat="1" applyFont="1" applyFill="1" applyAlignment="1">
      <alignment vertical="center"/>
    </xf>
    <xf numFmtId="0" fontId="6" fillId="0" borderId="4" xfId="0" applyFont="1" applyFill="1" applyBorder="1" applyAlignment="1">
      <alignment horizontal="left" vertical="center"/>
    </xf>
    <xf numFmtId="167" fontId="19" fillId="0" borderId="0" xfId="0" applyNumberFormat="1" applyFont="1" applyFill="1" applyAlignment="1">
      <alignment vertical="center"/>
    </xf>
    <xf numFmtId="167" fontId="19" fillId="0" borderId="0" xfId="0" applyNumberFormat="1" applyFont="1" applyFill="1" applyAlignment="1">
      <alignment horizontal="center" vertical="center"/>
    </xf>
    <xf numFmtId="167" fontId="20" fillId="0" borderId="0" xfId="0" applyNumberFormat="1" applyFont="1" applyFill="1" applyAlignment="1">
      <alignment horizontal="center" vertical="center"/>
    </xf>
    <xf numFmtId="170" fontId="19" fillId="0" borderId="0" xfId="0" applyNumberFormat="1" applyFont="1" applyFill="1" applyAlignment="1">
      <alignment horizontal="center" vertical="center"/>
    </xf>
    <xf numFmtId="167" fontId="20" fillId="0" borderId="0" xfId="0" applyNumberFormat="1" applyFont="1" applyFill="1" applyAlignment="1">
      <alignment vertical="center"/>
    </xf>
    <xf numFmtId="169" fontId="6" fillId="0" borderId="5" xfId="0" applyNumberFormat="1" applyFont="1" applyFill="1" applyBorder="1" applyAlignment="1">
      <alignment vertical="center"/>
    </xf>
  </cellXfs>
  <cellStyles count="8">
    <cellStyle name="Currency" xfId="1" builtinId="4"/>
    <cellStyle name="Hyperlink" xfId="7" builtinId="8"/>
    <cellStyle name="Normal" xfId="0" builtinId="0"/>
    <cellStyle name="Normal 2" xfId="6" xr:uid="{57E5CCF4-EBB7-4717-AD3F-A4A39139334E}"/>
    <cellStyle name="Normal 2 3" xfId="4" xr:uid="{90A48E70-1CA2-4F9A-BA30-C562FE057F21}"/>
    <cellStyle name="Normal 3" xfId="2" xr:uid="{23C7BF3D-C9B6-4088-AA16-39F2594D2F85}"/>
    <cellStyle name="Normal 3 2" xfId="3" xr:uid="{7481AFE2-8B26-4B6C-AAC9-D892E7BA8C0A}"/>
    <cellStyle name="Normal 6" xfId="5" xr:uid="{E6B7C597-9719-4AC7-B392-188962434DAA}"/>
  </cellStyles>
  <dxfs count="0"/>
  <tableStyles count="0" defaultTableStyle="TableStyleMedium2" defaultPivotStyle="PivotStyleLight16"/>
  <colors>
    <mruColors>
      <color rgb="FF3333FF"/>
      <color rgb="FF9966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13</xdr:col>
      <xdr:colOff>750794</xdr:colOff>
      <xdr:row>1</xdr:row>
      <xdr:rowOff>145677</xdr:rowOff>
    </xdr:from>
    <xdr:ext cx="2352675" cy="828675"/>
    <xdr:pic>
      <xdr:nvPicPr>
        <xdr:cNvPr id="2" name="image1.png">
          <a:extLst>
            <a:ext uri="{FF2B5EF4-FFF2-40B4-BE49-F238E27FC236}">
              <a16:creationId xmlns:a16="http://schemas.microsoft.com/office/drawing/2014/main" id="{C4428673-0AA3-416E-9EAF-30BA622408A4}"/>
            </a:ext>
          </a:extLst>
        </xdr:cNvPr>
        <xdr:cNvPicPr preferRelativeResize="0"/>
      </xdr:nvPicPr>
      <xdr:blipFill>
        <a:blip xmlns:r="http://schemas.openxmlformats.org/officeDocument/2006/relationships" r:embed="rId1" cstate="print"/>
        <a:stretch>
          <a:fillRect/>
        </a:stretch>
      </xdr:blipFill>
      <xdr:spPr>
        <a:xfrm>
          <a:off x="16562294" y="358589"/>
          <a:ext cx="2352675" cy="828675"/>
        </a:xfrm>
        <a:prstGeom prst="rect">
          <a:avLst/>
        </a:prstGeom>
        <a:noFill/>
      </xdr:spPr>
    </xdr:pic>
    <xdr:clientData fLocksWithSheet="0"/>
  </xdr:oneCellAnchor>
  <xdr:oneCellAnchor>
    <xdr:from>
      <xdr:col>13</xdr:col>
      <xdr:colOff>750794</xdr:colOff>
      <xdr:row>39</xdr:row>
      <xdr:rowOff>145677</xdr:rowOff>
    </xdr:from>
    <xdr:ext cx="2352675" cy="828675"/>
    <xdr:pic>
      <xdr:nvPicPr>
        <xdr:cNvPr id="3" name="image1.png">
          <a:extLst>
            <a:ext uri="{FF2B5EF4-FFF2-40B4-BE49-F238E27FC236}">
              <a16:creationId xmlns:a16="http://schemas.microsoft.com/office/drawing/2014/main" id="{2EDF40C7-20D1-433A-9EC7-A7DEBC0A89BE}"/>
            </a:ext>
          </a:extLst>
        </xdr:cNvPr>
        <xdr:cNvPicPr preferRelativeResize="0"/>
      </xdr:nvPicPr>
      <xdr:blipFill>
        <a:blip xmlns:r="http://schemas.openxmlformats.org/officeDocument/2006/relationships" r:embed="rId1" cstate="print"/>
        <a:stretch>
          <a:fillRect/>
        </a:stretch>
      </xdr:blipFill>
      <xdr:spPr>
        <a:xfrm>
          <a:off x="16562294" y="358589"/>
          <a:ext cx="2352675" cy="828675"/>
        </a:xfrm>
        <a:prstGeom prst="rect">
          <a:avLst/>
        </a:prstGeom>
        <a:noFill/>
      </xdr:spPr>
    </xdr:pic>
    <xdr:clientData fLocksWithSheet="0"/>
  </xdr:oneCellAnchor>
  <xdr:oneCellAnchor>
    <xdr:from>
      <xdr:col>13</xdr:col>
      <xdr:colOff>750794</xdr:colOff>
      <xdr:row>63</xdr:row>
      <xdr:rowOff>145677</xdr:rowOff>
    </xdr:from>
    <xdr:ext cx="2352675" cy="828675"/>
    <xdr:pic>
      <xdr:nvPicPr>
        <xdr:cNvPr id="4" name="image1.png">
          <a:extLst>
            <a:ext uri="{FF2B5EF4-FFF2-40B4-BE49-F238E27FC236}">
              <a16:creationId xmlns:a16="http://schemas.microsoft.com/office/drawing/2014/main" id="{5629D689-7CE2-4111-971D-D59D33D1BBEE}"/>
            </a:ext>
          </a:extLst>
        </xdr:cNvPr>
        <xdr:cNvPicPr preferRelativeResize="0"/>
      </xdr:nvPicPr>
      <xdr:blipFill>
        <a:blip xmlns:r="http://schemas.openxmlformats.org/officeDocument/2006/relationships" r:embed="rId1" cstate="print"/>
        <a:stretch>
          <a:fillRect/>
        </a:stretch>
      </xdr:blipFill>
      <xdr:spPr>
        <a:xfrm>
          <a:off x="16562294" y="14265089"/>
          <a:ext cx="2352675" cy="828675"/>
        </a:xfrm>
        <a:prstGeom prst="rect">
          <a:avLst/>
        </a:prstGeom>
        <a:noFill/>
      </xdr:spPr>
    </xdr:pic>
    <xdr:clientData fLocksWithSheet="0"/>
  </xdr:oneCellAnchor>
  <xdr:oneCellAnchor>
    <xdr:from>
      <xdr:col>13</xdr:col>
      <xdr:colOff>750794</xdr:colOff>
      <xdr:row>87</xdr:row>
      <xdr:rowOff>145677</xdr:rowOff>
    </xdr:from>
    <xdr:ext cx="2352675" cy="828675"/>
    <xdr:pic>
      <xdr:nvPicPr>
        <xdr:cNvPr id="5" name="image1.png">
          <a:extLst>
            <a:ext uri="{FF2B5EF4-FFF2-40B4-BE49-F238E27FC236}">
              <a16:creationId xmlns:a16="http://schemas.microsoft.com/office/drawing/2014/main" id="{E7B902B2-F227-4F03-B62B-D493CD6EE24B}"/>
            </a:ext>
          </a:extLst>
        </xdr:cNvPr>
        <xdr:cNvPicPr preferRelativeResize="0"/>
      </xdr:nvPicPr>
      <xdr:blipFill>
        <a:blip xmlns:r="http://schemas.openxmlformats.org/officeDocument/2006/relationships" r:embed="rId1" cstate="print"/>
        <a:stretch>
          <a:fillRect/>
        </a:stretch>
      </xdr:blipFill>
      <xdr:spPr>
        <a:xfrm>
          <a:off x="16562294" y="27947471"/>
          <a:ext cx="2352675" cy="828675"/>
        </a:xfrm>
        <a:prstGeom prst="rect">
          <a:avLst/>
        </a:prstGeom>
        <a:noFill/>
      </xdr:spPr>
    </xdr:pic>
    <xdr:clientData fLocksWithSheet="0"/>
  </xdr:oneCellAnchor>
  <xdr:oneCellAnchor>
    <xdr:from>
      <xdr:col>13</xdr:col>
      <xdr:colOff>750794</xdr:colOff>
      <xdr:row>111</xdr:row>
      <xdr:rowOff>145677</xdr:rowOff>
    </xdr:from>
    <xdr:ext cx="2352675" cy="828675"/>
    <xdr:pic>
      <xdr:nvPicPr>
        <xdr:cNvPr id="6" name="image1.png">
          <a:extLst>
            <a:ext uri="{FF2B5EF4-FFF2-40B4-BE49-F238E27FC236}">
              <a16:creationId xmlns:a16="http://schemas.microsoft.com/office/drawing/2014/main" id="{10A9A282-A525-40FF-9A3B-95965114569A}"/>
            </a:ext>
          </a:extLst>
        </xdr:cNvPr>
        <xdr:cNvPicPr preferRelativeResize="0"/>
      </xdr:nvPicPr>
      <xdr:blipFill>
        <a:blip xmlns:r="http://schemas.openxmlformats.org/officeDocument/2006/relationships" r:embed="rId1" cstate="print"/>
        <a:stretch>
          <a:fillRect/>
        </a:stretch>
      </xdr:blipFill>
      <xdr:spPr>
        <a:xfrm>
          <a:off x="16562294" y="41820353"/>
          <a:ext cx="2352675" cy="828675"/>
        </a:xfrm>
        <a:prstGeom prst="rect">
          <a:avLst/>
        </a:prstGeom>
        <a:noFill/>
      </xdr:spPr>
    </xdr:pic>
    <xdr:clientData fLocksWithSheet="0"/>
  </xdr:oneCellAnchor>
  <xdr:oneCellAnchor>
    <xdr:from>
      <xdr:col>13</xdr:col>
      <xdr:colOff>750794</xdr:colOff>
      <xdr:row>134</xdr:row>
      <xdr:rowOff>145677</xdr:rowOff>
    </xdr:from>
    <xdr:ext cx="2352675" cy="828675"/>
    <xdr:pic>
      <xdr:nvPicPr>
        <xdr:cNvPr id="7" name="image1.png">
          <a:extLst>
            <a:ext uri="{FF2B5EF4-FFF2-40B4-BE49-F238E27FC236}">
              <a16:creationId xmlns:a16="http://schemas.microsoft.com/office/drawing/2014/main" id="{14BAE35C-EEEC-4097-9D04-ACBF82F2E237}"/>
            </a:ext>
          </a:extLst>
        </xdr:cNvPr>
        <xdr:cNvPicPr preferRelativeResize="0"/>
      </xdr:nvPicPr>
      <xdr:blipFill>
        <a:blip xmlns:r="http://schemas.openxmlformats.org/officeDocument/2006/relationships" r:embed="rId1" cstate="print"/>
        <a:stretch>
          <a:fillRect/>
        </a:stretch>
      </xdr:blipFill>
      <xdr:spPr>
        <a:xfrm>
          <a:off x="16562294" y="56096648"/>
          <a:ext cx="2352675" cy="828675"/>
        </a:xfrm>
        <a:prstGeom prst="rect">
          <a:avLst/>
        </a:prstGeom>
        <a:noFill/>
      </xdr:spPr>
    </xdr:pic>
    <xdr:clientData fLocksWithSheet="0"/>
  </xdr:oneCellAnchor>
  <xdr:oneCellAnchor>
    <xdr:from>
      <xdr:col>13</xdr:col>
      <xdr:colOff>750794</xdr:colOff>
      <xdr:row>158</xdr:row>
      <xdr:rowOff>145677</xdr:rowOff>
    </xdr:from>
    <xdr:ext cx="2352675" cy="828675"/>
    <xdr:pic>
      <xdr:nvPicPr>
        <xdr:cNvPr id="8" name="image1.png">
          <a:extLst>
            <a:ext uri="{FF2B5EF4-FFF2-40B4-BE49-F238E27FC236}">
              <a16:creationId xmlns:a16="http://schemas.microsoft.com/office/drawing/2014/main" id="{6939A1B5-4AC7-430E-8B75-875E27318D70}"/>
            </a:ext>
          </a:extLst>
        </xdr:cNvPr>
        <xdr:cNvPicPr preferRelativeResize="0"/>
      </xdr:nvPicPr>
      <xdr:blipFill>
        <a:blip xmlns:r="http://schemas.openxmlformats.org/officeDocument/2006/relationships" r:embed="rId1" cstate="print"/>
        <a:stretch>
          <a:fillRect/>
        </a:stretch>
      </xdr:blipFill>
      <xdr:spPr>
        <a:xfrm>
          <a:off x="16562294" y="70451383"/>
          <a:ext cx="2352675" cy="828675"/>
        </a:xfrm>
        <a:prstGeom prst="rect">
          <a:avLst/>
        </a:prstGeom>
        <a:noFill/>
      </xdr:spPr>
    </xdr:pic>
    <xdr:clientData fLocksWithSheet="0"/>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4">
    <pageSetUpPr fitToPage="1"/>
  </sheetPr>
  <dimension ref="A1:S184"/>
  <sheetViews>
    <sheetView tabSelected="1" view="pageBreakPreview" topLeftCell="A157" zoomScale="85" zoomScaleNormal="85" zoomScaleSheetLayoutView="85" workbookViewId="0">
      <selection activeCell="B167" sqref="B167"/>
    </sheetView>
  </sheetViews>
  <sheetFormatPr defaultColWidth="9.140625" defaultRowHeight="15.75"/>
  <cols>
    <col min="1" max="1" width="17.85546875" style="4" customWidth="1"/>
    <col min="2" max="2" width="87.28515625" style="4" customWidth="1"/>
    <col min="3" max="3" width="12.42578125" style="33" bestFit="1" customWidth="1"/>
    <col min="4" max="4" width="9.5703125" style="33" bestFit="1" customWidth="1"/>
    <col min="5" max="5" width="13" style="33" customWidth="1"/>
    <col min="6" max="6" width="16.140625" style="33" customWidth="1"/>
    <col min="7" max="7" width="11.85546875" style="33" bestFit="1" customWidth="1"/>
    <col min="8" max="8" width="10.85546875" style="34" bestFit="1" customWidth="1"/>
    <col min="9" max="9" width="9.140625" style="34" customWidth="1"/>
    <col min="10" max="10" width="14.140625" style="34" bestFit="1" customWidth="1"/>
    <col min="11" max="11" width="12.5703125" style="34" bestFit="1" customWidth="1"/>
    <col min="12" max="12" width="8.85546875" style="40" bestFit="1" customWidth="1"/>
    <col min="13" max="13" width="13.42578125" style="34" customWidth="1"/>
    <col min="14" max="14" width="11.85546875" style="4" bestFit="1" customWidth="1"/>
    <col min="15" max="15" width="12.140625" style="35" customWidth="1"/>
    <col min="16" max="16" width="12.28515625" style="35" customWidth="1"/>
    <col min="17" max="17" width="19.140625" style="4" customWidth="1"/>
    <col min="18" max="16384" width="9.140625" style="4"/>
  </cols>
  <sheetData>
    <row r="1" spans="1:17" ht="16.5" thickBot="1">
      <c r="A1" s="116"/>
      <c r="B1" s="117"/>
      <c r="C1" s="118"/>
      <c r="D1" s="119"/>
      <c r="E1" s="120"/>
      <c r="F1" s="120"/>
      <c r="G1" s="120"/>
      <c r="H1" s="120"/>
      <c r="I1" s="120"/>
      <c r="J1" s="120"/>
      <c r="K1" s="120"/>
      <c r="L1" s="121"/>
      <c r="M1" s="120"/>
      <c r="N1" s="119"/>
      <c r="O1" s="120"/>
      <c r="P1" s="120"/>
      <c r="Q1" s="122"/>
    </row>
    <row r="2" spans="1:17">
      <c r="A2" s="1" t="s">
        <v>66</v>
      </c>
      <c r="B2" s="111"/>
      <c r="C2" s="128"/>
      <c r="D2" s="129"/>
      <c r="E2" s="130"/>
      <c r="F2" s="130"/>
      <c r="G2" s="130"/>
      <c r="H2" s="130"/>
      <c r="I2" s="131"/>
      <c r="J2" s="132" t="s">
        <v>14</v>
      </c>
      <c r="K2" s="132"/>
      <c r="L2" s="133"/>
      <c r="M2" s="130"/>
      <c r="N2" s="131"/>
      <c r="O2" s="132"/>
      <c r="P2" s="132"/>
      <c r="Q2" s="134"/>
    </row>
    <row r="3" spans="1:17">
      <c r="A3" s="1" t="s">
        <v>67</v>
      </c>
      <c r="B3" s="135"/>
      <c r="C3" s="128"/>
      <c r="D3" s="129"/>
      <c r="E3" s="130"/>
      <c r="F3" s="130"/>
      <c r="G3" s="130"/>
      <c r="H3" s="130"/>
      <c r="I3" s="131"/>
      <c r="J3" s="136" t="s">
        <v>15</v>
      </c>
      <c r="K3" s="136"/>
      <c r="L3" s="133"/>
      <c r="M3" s="130"/>
      <c r="N3" s="131"/>
      <c r="O3" s="136"/>
      <c r="P3" s="136"/>
      <c r="Q3" s="134"/>
    </row>
    <row r="4" spans="1:17">
      <c r="A4" s="2"/>
      <c r="B4" s="111"/>
      <c r="C4" s="128"/>
      <c r="D4" s="128"/>
      <c r="E4" s="130"/>
      <c r="F4" s="130"/>
      <c r="G4" s="130"/>
      <c r="H4" s="130"/>
      <c r="I4" s="131"/>
      <c r="J4" s="136" t="s">
        <v>16</v>
      </c>
      <c r="K4" s="136"/>
      <c r="L4" s="133"/>
      <c r="M4" s="130"/>
      <c r="N4" s="131"/>
      <c r="O4" s="136"/>
      <c r="P4" s="136"/>
      <c r="Q4" s="134"/>
    </row>
    <row r="5" spans="1:17">
      <c r="A5" s="3" t="s">
        <v>118</v>
      </c>
      <c r="B5" s="137"/>
      <c r="C5" s="128"/>
      <c r="D5" s="129"/>
      <c r="E5" s="130"/>
      <c r="F5" s="130"/>
      <c r="G5" s="130"/>
      <c r="H5" s="130"/>
      <c r="I5" s="131"/>
      <c r="J5" s="136" t="s">
        <v>17</v>
      </c>
      <c r="K5" s="136"/>
      <c r="L5" s="133"/>
      <c r="M5" s="130"/>
      <c r="N5" s="131"/>
      <c r="O5" s="136"/>
      <c r="P5" s="136"/>
      <c r="Q5" s="134"/>
    </row>
    <row r="6" spans="1:17" ht="28.35" customHeight="1" thickBot="1">
      <c r="A6" s="89"/>
      <c r="B6" s="90"/>
      <c r="C6" s="128"/>
      <c r="D6" s="138"/>
      <c r="E6" s="130"/>
      <c r="F6" s="130"/>
      <c r="G6" s="130"/>
      <c r="H6" s="130"/>
      <c r="I6" s="131"/>
      <c r="J6" s="136" t="s">
        <v>3</v>
      </c>
      <c r="K6" s="139">
        <f ca="1">TODAY()</f>
        <v>46151</v>
      </c>
      <c r="L6" s="140"/>
      <c r="M6" s="141"/>
      <c r="N6" s="131"/>
      <c r="O6" s="136"/>
      <c r="P6" s="139"/>
      <c r="Q6" s="142"/>
    </row>
    <row r="7" spans="1:17" ht="36.75" thickBot="1">
      <c r="A7" s="123" t="s">
        <v>18</v>
      </c>
      <c r="B7" s="124" t="s">
        <v>5</v>
      </c>
      <c r="C7" s="124" t="s">
        <v>19</v>
      </c>
      <c r="D7" s="124" t="s">
        <v>20</v>
      </c>
      <c r="E7" s="125" t="s">
        <v>21</v>
      </c>
      <c r="F7" s="124" t="s">
        <v>22</v>
      </c>
      <c r="G7" s="124" t="s">
        <v>32</v>
      </c>
      <c r="H7" s="125" t="s">
        <v>6</v>
      </c>
      <c r="I7" s="125" t="s">
        <v>55</v>
      </c>
      <c r="J7" s="125" t="s">
        <v>54</v>
      </c>
      <c r="K7" s="125" t="s">
        <v>48</v>
      </c>
      <c r="L7" s="126" t="s">
        <v>49</v>
      </c>
      <c r="M7" s="125" t="s">
        <v>50</v>
      </c>
      <c r="N7" s="125" t="s">
        <v>7</v>
      </c>
      <c r="O7" s="124" t="s">
        <v>23</v>
      </c>
      <c r="P7" s="124" t="s">
        <v>8</v>
      </c>
      <c r="Q7" s="127" t="s">
        <v>24</v>
      </c>
    </row>
    <row r="8" spans="1:17" ht="16.5" thickBot="1">
      <c r="A8" s="112"/>
      <c r="B8" s="113" t="s">
        <v>25</v>
      </c>
      <c r="C8" s="114"/>
      <c r="D8" s="114"/>
      <c r="E8" s="114"/>
      <c r="F8" s="114"/>
      <c r="G8" s="114"/>
      <c r="H8" s="114"/>
      <c r="I8" s="114"/>
      <c r="J8" s="114"/>
      <c r="K8" s="114"/>
      <c r="L8" s="114"/>
      <c r="M8" s="114"/>
      <c r="N8" s="114"/>
      <c r="O8" s="114"/>
      <c r="P8" s="114"/>
      <c r="Q8" s="115"/>
    </row>
    <row r="9" spans="1:17" ht="47.25">
      <c r="A9" s="156">
        <v>1</v>
      </c>
      <c r="B9" s="157" t="s">
        <v>69</v>
      </c>
      <c r="C9" s="158">
        <v>1</v>
      </c>
      <c r="D9" s="159">
        <v>0</v>
      </c>
      <c r="E9" s="160">
        <f>(1+D9)*C9</f>
        <v>1</v>
      </c>
      <c r="F9" s="161" t="s">
        <v>26</v>
      </c>
      <c r="G9" s="162">
        <v>0</v>
      </c>
      <c r="H9" s="163">
        <f t="shared" ref="H9:H18" si="0">G9*E9</f>
        <v>0</v>
      </c>
      <c r="I9" s="164">
        <v>1</v>
      </c>
      <c r="J9" s="165" t="s">
        <v>56</v>
      </c>
      <c r="K9" s="166">
        <v>65</v>
      </c>
      <c r="L9" s="167">
        <v>0</v>
      </c>
      <c r="M9" s="164">
        <f t="shared" ref="M9:M18" si="1">L9*E9</f>
        <v>0</v>
      </c>
      <c r="N9" s="168">
        <f t="shared" ref="N9:N18" si="2">M9*K9</f>
        <v>0</v>
      </c>
      <c r="O9" s="169">
        <f t="shared" ref="O9:O18" si="3">(H9+N9)/E9</f>
        <v>0</v>
      </c>
      <c r="P9" s="170">
        <f t="shared" ref="P9:P18" si="4">O9*E9</f>
        <v>0</v>
      </c>
      <c r="Q9" s="171"/>
    </row>
    <row r="10" spans="1:17">
      <c r="A10" s="172">
        <f>IF(C10=0,"",1+MAX(A$9:A9))</f>
        <v>2</v>
      </c>
      <c r="B10" s="173" t="s">
        <v>34</v>
      </c>
      <c r="C10" s="158">
        <v>1</v>
      </c>
      <c r="D10" s="159">
        <v>0</v>
      </c>
      <c r="E10" s="160">
        <f>(1+D10)*C10</f>
        <v>1</v>
      </c>
      <c r="F10" s="161" t="s">
        <v>26</v>
      </c>
      <c r="G10" s="162">
        <v>0</v>
      </c>
      <c r="H10" s="163">
        <f t="shared" si="0"/>
        <v>0</v>
      </c>
      <c r="I10" s="164">
        <v>1</v>
      </c>
      <c r="J10" s="165" t="s">
        <v>56</v>
      </c>
      <c r="K10" s="166">
        <v>65</v>
      </c>
      <c r="L10" s="167">
        <v>0</v>
      </c>
      <c r="M10" s="164">
        <f t="shared" si="1"/>
        <v>0</v>
      </c>
      <c r="N10" s="168">
        <f t="shared" si="2"/>
        <v>0</v>
      </c>
      <c r="O10" s="169">
        <f t="shared" si="3"/>
        <v>0</v>
      </c>
      <c r="P10" s="170">
        <f t="shared" si="4"/>
        <v>0</v>
      </c>
      <c r="Q10" s="171"/>
    </row>
    <row r="11" spans="1:17">
      <c r="A11" s="172">
        <f>IF(C11=0,"",1+MAX(A$9:A10))</f>
        <v>3</v>
      </c>
      <c r="B11" s="174" t="s">
        <v>27</v>
      </c>
      <c r="C11" s="158">
        <v>1</v>
      </c>
      <c r="D11" s="159">
        <v>0</v>
      </c>
      <c r="E11" s="160">
        <f t="shared" ref="E11:E18" si="5">(1+D11)*C11</f>
        <v>1</v>
      </c>
      <c r="F11" s="175" t="s">
        <v>26</v>
      </c>
      <c r="G11" s="162">
        <v>0</v>
      </c>
      <c r="H11" s="163">
        <f t="shared" si="0"/>
        <v>0</v>
      </c>
      <c r="I11" s="164">
        <v>1</v>
      </c>
      <c r="J11" s="165" t="s">
        <v>56</v>
      </c>
      <c r="K11" s="166">
        <v>65</v>
      </c>
      <c r="L11" s="167">
        <v>0</v>
      </c>
      <c r="M11" s="164">
        <f t="shared" si="1"/>
        <v>0</v>
      </c>
      <c r="N11" s="168">
        <f t="shared" si="2"/>
        <v>0</v>
      </c>
      <c r="O11" s="169">
        <f t="shared" si="3"/>
        <v>0</v>
      </c>
      <c r="P11" s="170">
        <f t="shared" si="4"/>
        <v>0</v>
      </c>
      <c r="Q11" s="171"/>
    </row>
    <row r="12" spans="1:17">
      <c r="A12" s="172">
        <f>IF(C12=0,"",1+MAX(A$9:A11))</f>
        <v>4</v>
      </c>
      <c r="B12" s="174" t="s">
        <v>35</v>
      </c>
      <c r="C12" s="158">
        <v>1</v>
      </c>
      <c r="D12" s="159">
        <v>0</v>
      </c>
      <c r="E12" s="160">
        <f t="shared" si="5"/>
        <v>1</v>
      </c>
      <c r="F12" s="175" t="s">
        <v>26</v>
      </c>
      <c r="G12" s="162">
        <v>0</v>
      </c>
      <c r="H12" s="163">
        <f t="shared" si="0"/>
        <v>0</v>
      </c>
      <c r="I12" s="164">
        <v>1</v>
      </c>
      <c r="J12" s="165" t="s">
        <v>56</v>
      </c>
      <c r="K12" s="166">
        <v>65</v>
      </c>
      <c r="L12" s="167">
        <v>0</v>
      </c>
      <c r="M12" s="164">
        <f t="shared" si="1"/>
        <v>0</v>
      </c>
      <c r="N12" s="168">
        <f t="shared" si="2"/>
        <v>0</v>
      </c>
      <c r="O12" s="169">
        <f t="shared" si="3"/>
        <v>0</v>
      </c>
      <c r="P12" s="170">
        <f t="shared" si="4"/>
        <v>0</v>
      </c>
      <c r="Q12" s="171"/>
    </row>
    <row r="13" spans="1:17">
      <c r="A13" s="172">
        <f>IF(C13=0,"",1+MAX(A$9:A12))</f>
        <v>5</v>
      </c>
      <c r="B13" s="174" t="s">
        <v>36</v>
      </c>
      <c r="C13" s="158">
        <v>1</v>
      </c>
      <c r="D13" s="159">
        <v>0</v>
      </c>
      <c r="E13" s="160">
        <f t="shared" si="5"/>
        <v>1</v>
      </c>
      <c r="F13" s="175" t="s">
        <v>26</v>
      </c>
      <c r="G13" s="162">
        <v>0</v>
      </c>
      <c r="H13" s="163">
        <f t="shared" si="0"/>
        <v>0</v>
      </c>
      <c r="I13" s="164">
        <v>1</v>
      </c>
      <c r="J13" s="165" t="s">
        <v>56</v>
      </c>
      <c r="K13" s="166">
        <v>65</v>
      </c>
      <c r="L13" s="167">
        <v>0</v>
      </c>
      <c r="M13" s="164">
        <f t="shared" si="1"/>
        <v>0</v>
      </c>
      <c r="N13" s="168">
        <f t="shared" si="2"/>
        <v>0</v>
      </c>
      <c r="O13" s="169">
        <f t="shared" si="3"/>
        <v>0</v>
      </c>
      <c r="P13" s="170">
        <f t="shared" si="4"/>
        <v>0</v>
      </c>
      <c r="Q13" s="171"/>
    </row>
    <row r="14" spans="1:17">
      <c r="A14" s="172">
        <f>IF(C14=0,"",1+MAX(A$9:A13))</f>
        <v>6</v>
      </c>
      <c r="B14" s="174" t="s">
        <v>37</v>
      </c>
      <c r="C14" s="158">
        <v>1</v>
      </c>
      <c r="D14" s="159">
        <v>0</v>
      </c>
      <c r="E14" s="160">
        <f t="shared" si="5"/>
        <v>1</v>
      </c>
      <c r="F14" s="175" t="s">
        <v>26</v>
      </c>
      <c r="G14" s="162">
        <v>0</v>
      </c>
      <c r="H14" s="163">
        <f t="shared" si="0"/>
        <v>0</v>
      </c>
      <c r="I14" s="164">
        <v>1</v>
      </c>
      <c r="J14" s="165" t="s">
        <v>56</v>
      </c>
      <c r="K14" s="166">
        <v>65</v>
      </c>
      <c r="L14" s="167">
        <v>0</v>
      </c>
      <c r="M14" s="164">
        <f t="shared" si="1"/>
        <v>0</v>
      </c>
      <c r="N14" s="168">
        <f t="shared" si="2"/>
        <v>0</v>
      </c>
      <c r="O14" s="169">
        <f t="shared" si="3"/>
        <v>0</v>
      </c>
      <c r="P14" s="170">
        <f t="shared" si="4"/>
        <v>0</v>
      </c>
      <c r="Q14" s="171"/>
    </row>
    <row r="15" spans="1:17">
      <c r="A15" s="172">
        <f>IF(C15=0,"",1+MAX(A$9:A14))</f>
        <v>7</v>
      </c>
      <c r="B15" s="174" t="s">
        <v>38</v>
      </c>
      <c r="C15" s="158">
        <v>1</v>
      </c>
      <c r="D15" s="159">
        <v>0</v>
      </c>
      <c r="E15" s="160">
        <f t="shared" si="5"/>
        <v>1</v>
      </c>
      <c r="F15" s="175" t="s">
        <v>26</v>
      </c>
      <c r="G15" s="162">
        <v>0</v>
      </c>
      <c r="H15" s="163">
        <f t="shared" si="0"/>
        <v>0</v>
      </c>
      <c r="I15" s="164">
        <v>1</v>
      </c>
      <c r="J15" s="165" t="s">
        <v>56</v>
      </c>
      <c r="K15" s="166">
        <v>65</v>
      </c>
      <c r="L15" s="167">
        <v>0</v>
      </c>
      <c r="M15" s="164">
        <f t="shared" si="1"/>
        <v>0</v>
      </c>
      <c r="N15" s="168">
        <f t="shared" si="2"/>
        <v>0</v>
      </c>
      <c r="O15" s="169">
        <f t="shared" si="3"/>
        <v>0</v>
      </c>
      <c r="P15" s="170">
        <f t="shared" si="4"/>
        <v>0</v>
      </c>
      <c r="Q15" s="171"/>
    </row>
    <row r="16" spans="1:17">
      <c r="A16" s="172">
        <f>IF(C16=0,"",1+MAX(A$9:A15))</f>
        <v>8</v>
      </c>
      <c r="B16" s="174" t="s">
        <v>39</v>
      </c>
      <c r="C16" s="158">
        <v>1</v>
      </c>
      <c r="D16" s="159">
        <v>0</v>
      </c>
      <c r="E16" s="160">
        <f t="shared" si="5"/>
        <v>1</v>
      </c>
      <c r="F16" s="175" t="s">
        <v>26</v>
      </c>
      <c r="G16" s="162">
        <v>0</v>
      </c>
      <c r="H16" s="163">
        <f t="shared" si="0"/>
        <v>0</v>
      </c>
      <c r="I16" s="164">
        <v>1</v>
      </c>
      <c r="J16" s="165" t="s">
        <v>56</v>
      </c>
      <c r="K16" s="166">
        <v>65</v>
      </c>
      <c r="L16" s="167">
        <v>0</v>
      </c>
      <c r="M16" s="164">
        <f t="shared" si="1"/>
        <v>0</v>
      </c>
      <c r="N16" s="168">
        <f t="shared" si="2"/>
        <v>0</v>
      </c>
      <c r="O16" s="169">
        <f t="shared" si="3"/>
        <v>0</v>
      </c>
      <c r="P16" s="170">
        <f t="shared" si="4"/>
        <v>0</v>
      </c>
      <c r="Q16" s="171"/>
    </row>
    <row r="17" spans="1:19">
      <c r="A17" s="172">
        <f>IF(C17=0,"",1+MAX(A$9:A16))</f>
        <v>9</v>
      </c>
      <c r="B17" s="176" t="s">
        <v>40</v>
      </c>
      <c r="C17" s="158">
        <v>1</v>
      </c>
      <c r="D17" s="159">
        <v>0</v>
      </c>
      <c r="E17" s="160">
        <f t="shared" si="5"/>
        <v>1</v>
      </c>
      <c r="F17" s="161" t="s">
        <v>26</v>
      </c>
      <c r="G17" s="162">
        <v>0</v>
      </c>
      <c r="H17" s="163">
        <f t="shared" si="0"/>
        <v>0</v>
      </c>
      <c r="I17" s="164">
        <v>1</v>
      </c>
      <c r="J17" s="165" t="s">
        <v>56</v>
      </c>
      <c r="K17" s="166">
        <v>65</v>
      </c>
      <c r="L17" s="167">
        <v>0</v>
      </c>
      <c r="M17" s="164">
        <f t="shared" si="1"/>
        <v>0</v>
      </c>
      <c r="N17" s="168">
        <f t="shared" si="2"/>
        <v>0</v>
      </c>
      <c r="O17" s="169">
        <f t="shared" si="3"/>
        <v>0</v>
      </c>
      <c r="P17" s="170">
        <f t="shared" si="4"/>
        <v>0</v>
      </c>
      <c r="Q17" s="171"/>
    </row>
    <row r="18" spans="1:19" ht="16.5" thickBot="1">
      <c r="A18" s="172">
        <f>IF(C18=0,"",1+MAX(A$9:A17))</f>
        <v>10</v>
      </c>
      <c r="B18" s="176" t="s">
        <v>41</v>
      </c>
      <c r="C18" s="177">
        <v>1</v>
      </c>
      <c r="D18" s="178">
        <v>0</v>
      </c>
      <c r="E18" s="179">
        <f t="shared" si="5"/>
        <v>1</v>
      </c>
      <c r="F18" s="180" t="s">
        <v>26</v>
      </c>
      <c r="G18" s="162">
        <v>0</v>
      </c>
      <c r="H18" s="163">
        <f t="shared" si="0"/>
        <v>0</v>
      </c>
      <c r="I18" s="164">
        <v>1</v>
      </c>
      <c r="J18" s="165" t="s">
        <v>56</v>
      </c>
      <c r="K18" s="166">
        <v>65</v>
      </c>
      <c r="L18" s="167">
        <v>0</v>
      </c>
      <c r="M18" s="164">
        <f t="shared" si="1"/>
        <v>0</v>
      </c>
      <c r="N18" s="168">
        <f t="shared" si="2"/>
        <v>0</v>
      </c>
      <c r="O18" s="169">
        <f t="shared" si="3"/>
        <v>0</v>
      </c>
      <c r="P18" s="170">
        <f t="shared" si="4"/>
        <v>0</v>
      </c>
      <c r="Q18" s="171"/>
    </row>
    <row r="19" spans="1:19" ht="16.5" thickBot="1">
      <c r="A19" s="72" t="str">
        <f>IF(C19=0,"",1+MAX(A$9:A18))</f>
        <v/>
      </c>
      <c r="B19" s="73" t="s">
        <v>28</v>
      </c>
      <c r="C19" s="7"/>
      <c r="D19" s="8"/>
      <c r="E19" s="9"/>
      <c r="F19" s="10" t="s">
        <v>42</v>
      </c>
      <c r="G19" s="9"/>
      <c r="H19" s="11">
        <f>SUM(H9:H18)</f>
        <v>0</v>
      </c>
      <c r="I19" s="11"/>
      <c r="J19" s="11"/>
      <c r="K19" s="11"/>
      <c r="L19" s="36"/>
      <c r="M19" s="10" t="s">
        <v>33</v>
      </c>
      <c r="N19" s="11">
        <f>SUM(N9:N18)</f>
        <v>0</v>
      </c>
      <c r="O19" s="12"/>
      <c r="P19" s="13"/>
      <c r="Q19" s="74">
        <f>(SUM(P9:P19))</f>
        <v>0</v>
      </c>
    </row>
    <row r="20" spans="1:19" ht="16.5" thickBot="1">
      <c r="A20" s="86"/>
      <c r="B20" s="87"/>
      <c r="C20" s="87"/>
      <c r="D20" s="87"/>
      <c r="E20" s="87"/>
      <c r="F20" s="87"/>
      <c r="G20" s="87"/>
      <c r="H20" s="87"/>
      <c r="I20" s="87"/>
      <c r="J20" s="87"/>
      <c r="K20" s="87"/>
      <c r="L20" s="87"/>
      <c r="M20" s="87"/>
      <c r="N20" s="87"/>
      <c r="O20" s="87"/>
      <c r="P20" s="87"/>
      <c r="Q20" s="88"/>
    </row>
    <row r="21" spans="1:19" ht="16.5" thickBot="1">
      <c r="A21" s="75"/>
      <c r="B21" s="76" t="s">
        <v>63</v>
      </c>
      <c r="C21" s="91"/>
      <c r="D21" s="91"/>
      <c r="E21" s="91"/>
      <c r="F21" s="91"/>
      <c r="G21" s="91"/>
      <c r="H21" s="91"/>
      <c r="I21" s="91"/>
      <c r="J21" s="91"/>
      <c r="K21" s="91"/>
      <c r="L21" s="91"/>
      <c r="M21" s="91"/>
      <c r="N21" s="91"/>
      <c r="O21" s="91"/>
      <c r="P21" s="91"/>
      <c r="Q21" s="92"/>
    </row>
    <row r="22" spans="1:19">
      <c r="A22" s="181" t="str">
        <f>IF(C22=0,"",1+MAX(A$9:A21))</f>
        <v/>
      </c>
      <c r="B22" s="182" t="s">
        <v>72</v>
      </c>
      <c r="C22" s="183"/>
      <c r="D22" s="159"/>
      <c r="E22" s="160"/>
      <c r="F22" s="183"/>
      <c r="G22" s="162"/>
      <c r="H22" s="163"/>
      <c r="I22" s="164"/>
      <c r="J22" s="165"/>
      <c r="K22" s="166"/>
      <c r="L22" s="167"/>
      <c r="M22" s="164"/>
      <c r="N22" s="168"/>
      <c r="O22" s="169"/>
      <c r="P22" s="170"/>
      <c r="Q22" s="184"/>
    </row>
    <row r="23" spans="1:19">
      <c r="A23" s="181"/>
      <c r="B23" s="185" t="s">
        <v>71</v>
      </c>
      <c r="C23" s="183"/>
      <c r="D23" s="159"/>
      <c r="E23" s="160"/>
      <c r="F23" s="183"/>
      <c r="G23" s="162"/>
      <c r="H23" s="163"/>
      <c r="I23" s="164"/>
      <c r="J23" s="165"/>
      <c r="K23" s="166"/>
      <c r="L23" s="167"/>
      <c r="M23" s="164"/>
      <c r="N23" s="168"/>
      <c r="O23" s="169"/>
      <c r="P23" s="170"/>
      <c r="Q23" s="184"/>
    </row>
    <row r="24" spans="1:19">
      <c r="A24" s="181">
        <f>IF(C24=0,"",1+MAX(A$9:A22))</f>
        <v>11</v>
      </c>
      <c r="B24" s="186" t="s">
        <v>73</v>
      </c>
      <c r="C24" s="183">
        <v>376</v>
      </c>
      <c r="D24" s="159">
        <v>0</v>
      </c>
      <c r="E24" s="160">
        <f t="shared" ref="E24:E168" si="6">(1+D24)*C24</f>
        <v>376</v>
      </c>
      <c r="F24" s="183" t="s">
        <v>52</v>
      </c>
      <c r="G24" s="162">
        <v>76</v>
      </c>
      <c r="H24" s="163">
        <f t="shared" ref="H24:H27" si="7">G24*E24</f>
        <v>28576</v>
      </c>
      <c r="I24" s="164">
        <v>1</v>
      </c>
      <c r="J24" s="165" t="s">
        <v>65</v>
      </c>
      <c r="K24" s="166">
        <v>50</v>
      </c>
      <c r="L24" s="167">
        <v>0.5</v>
      </c>
      <c r="M24" s="164">
        <f t="shared" ref="M24:M27" si="8">L24*E24</f>
        <v>188</v>
      </c>
      <c r="N24" s="168">
        <f t="shared" ref="N24:N27" si="9">M24*K24</f>
        <v>9400</v>
      </c>
      <c r="O24" s="169">
        <f t="shared" ref="O24:O27" si="10">(H24+N24)/E24</f>
        <v>101</v>
      </c>
      <c r="P24" s="170">
        <f t="shared" ref="P24:P27" si="11">O24*E24</f>
        <v>37976</v>
      </c>
      <c r="Q24" s="184"/>
    </row>
    <row r="25" spans="1:19">
      <c r="A25" s="181">
        <f>IF(C25=0,"",1+MAX(A$9:A24))</f>
        <v>12</v>
      </c>
      <c r="B25" s="186" t="s">
        <v>74</v>
      </c>
      <c r="C25" s="183">
        <v>3</v>
      </c>
      <c r="D25" s="159">
        <v>0</v>
      </c>
      <c r="E25" s="160">
        <f t="shared" si="6"/>
        <v>3</v>
      </c>
      <c r="F25" s="183" t="s">
        <v>52</v>
      </c>
      <c r="G25" s="162">
        <v>65</v>
      </c>
      <c r="H25" s="163">
        <f t="shared" si="7"/>
        <v>195</v>
      </c>
      <c r="I25" s="164">
        <v>1</v>
      </c>
      <c r="J25" s="165" t="s">
        <v>65</v>
      </c>
      <c r="K25" s="166">
        <v>50</v>
      </c>
      <c r="L25" s="167">
        <v>0.5</v>
      </c>
      <c r="M25" s="164">
        <f t="shared" si="8"/>
        <v>1.5</v>
      </c>
      <c r="N25" s="168">
        <f t="shared" si="9"/>
        <v>75</v>
      </c>
      <c r="O25" s="169">
        <f t="shared" si="10"/>
        <v>90</v>
      </c>
      <c r="P25" s="170">
        <f t="shared" si="11"/>
        <v>270</v>
      </c>
      <c r="Q25" s="184"/>
    </row>
    <row r="26" spans="1:19">
      <c r="A26" s="181">
        <f>IF(C26=0,"",1+MAX(A$9:A25))</f>
        <v>13</v>
      </c>
      <c r="B26" s="186" t="s">
        <v>75</v>
      </c>
      <c r="C26" s="183">
        <v>3</v>
      </c>
      <c r="D26" s="159">
        <v>0</v>
      </c>
      <c r="E26" s="160">
        <f t="shared" si="6"/>
        <v>3</v>
      </c>
      <c r="F26" s="183" t="s">
        <v>52</v>
      </c>
      <c r="G26" s="162">
        <v>68</v>
      </c>
      <c r="H26" s="163">
        <f t="shared" si="7"/>
        <v>204</v>
      </c>
      <c r="I26" s="164">
        <v>1</v>
      </c>
      <c r="J26" s="165" t="s">
        <v>65</v>
      </c>
      <c r="K26" s="166">
        <v>50</v>
      </c>
      <c r="L26" s="167">
        <v>0.5</v>
      </c>
      <c r="M26" s="164">
        <f t="shared" si="8"/>
        <v>1.5</v>
      </c>
      <c r="N26" s="168">
        <f t="shared" si="9"/>
        <v>75</v>
      </c>
      <c r="O26" s="169">
        <f t="shared" si="10"/>
        <v>93</v>
      </c>
      <c r="P26" s="170">
        <f t="shared" si="11"/>
        <v>279</v>
      </c>
      <c r="Q26" s="184"/>
    </row>
    <row r="27" spans="1:19">
      <c r="A27" s="181">
        <f>IF(C27=0,"",1+MAX(A$9:A26))</f>
        <v>14</v>
      </c>
      <c r="B27" s="186" t="s">
        <v>76</v>
      </c>
      <c r="C27" s="183">
        <v>134</v>
      </c>
      <c r="D27" s="159">
        <v>0</v>
      </c>
      <c r="E27" s="160">
        <f t="shared" si="6"/>
        <v>134</v>
      </c>
      <c r="F27" s="183" t="s">
        <v>52</v>
      </c>
      <c r="G27" s="162">
        <v>79</v>
      </c>
      <c r="H27" s="163">
        <f t="shared" si="7"/>
        <v>10586</v>
      </c>
      <c r="I27" s="164">
        <v>1</v>
      </c>
      <c r="J27" s="165" t="s">
        <v>65</v>
      </c>
      <c r="K27" s="166">
        <v>50</v>
      </c>
      <c r="L27" s="167">
        <v>0.5</v>
      </c>
      <c r="M27" s="164">
        <f t="shared" si="8"/>
        <v>67</v>
      </c>
      <c r="N27" s="168">
        <f t="shared" si="9"/>
        <v>3350</v>
      </c>
      <c r="O27" s="169">
        <f t="shared" si="10"/>
        <v>104</v>
      </c>
      <c r="P27" s="170">
        <f t="shared" si="11"/>
        <v>13936</v>
      </c>
      <c r="Q27" s="184"/>
    </row>
    <row r="28" spans="1:19">
      <c r="A28" s="181">
        <f>IF(C28=0,"",1+MAX(A$9:A27))</f>
        <v>15</v>
      </c>
      <c r="B28" s="186" t="s">
        <v>77</v>
      </c>
      <c r="C28" s="183">
        <v>377</v>
      </c>
      <c r="D28" s="159">
        <v>0</v>
      </c>
      <c r="E28" s="160">
        <f t="shared" si="6"/>
        <v>377</v>
      </c>
      <c r="F28" s="183" t="s">
        <v>52</v>
      </c>
      <c r="G28" s="162">
        <v>74</v>
      </c>
      <c r="H28" s="163">
        <f t="shared" ref="H28:H122" si="12">G28*E28</f>
        <v>27898</v>
      </c>
      <c r="I28" s="164">
        <v>1</v>
      </c>
      <c r="J28" s="165" t="s">
        <v>65</v>
      </c>
      <c r="K28" s="166">
        <v>50</v>
      </c>
      <c r="L28" s="167">
        <v>0.5</v>
      </c>
      <c r="M28" s="164">
        <f t="shared" ref="M28:M122" si="13">L28*E28</f>
        <v>188.5</v>
      </c>
      <c r="N28" s="168">
        <f t="shared" ref="N28:N122" si="14">M28*K28</f>
        <v>9425</v>
      </c>
      <c r="O28" s="169">
        <f t="shared" ref="O28:O122" si="15">(H28+N28)/E28</f>
        <v>99</v>
      </c>
      <c r="P28" s="170">
        <f t="shared" ref="P28:P122" si="16">O28*E28</f>
        <v>37323</v>
      </c>
      <c r="Q28" s="184"/>
    </row>
    <row r="29" spans="1:19">
      <c r="A29" s="181">
        <f>IF(C29=0,"",1+MAX(A$9:A28))</f>
        <v>16</v>
      </c>
      <c r="B29" s="186" t="s">
        <v>78</v>
      </c>
      <c r="C29" s="183">
        <v>3</v>
      </c>
      <c r="D29" s="159">
        <v>0</v>
      </c>
      <c r="E29" s="160">
        <f t="shared" si="6"/>
        <v>3</v>
      </c>
      <c r="F29" s="183" t="s">
        <v>52</v>
      </c>
      <c r="G29" s="162">
        <v>74</v>
      </c>
      <c r="H29" s="163">
        <f t="shared" si="12"/>
        <v>222</v>
      </c>
      <c r="I29" s="164">
        <v>1</v>
      </c>
      <c r="J29" s="165" t="s">
        <v>65</v>
      </c>
      <c r="K29" s="166">
        <v>50</v>
      </c>
      <c r="L29" s="167">
        <v>0.5</v>
      </c>
      <c r="M29" s="164">
        <f t="shared" si="13"/>
        <v>1.5</v>
      </c>
      <c r="N29" s="168">
        <f t="shared" si="14"/>
        <v>75</v>
      </c>
      <c r="O29" s="169">
        <f t="shared" si="15"/>
        <v>99</v>
      </c>
      <c r="P29" s="170">
        <f t="shared" si="16"/>
        <v>297</v>
      </c>
      <c r="Q29" s="184"/>
    </row>
    <row r="30" spans="1:19" ht="63">
      <c r="A30" s="172">
        <f>IF(C30=0,"",1+MAX(A$9:A29))</f>
        <v>17</v>
      </c>
      <c r="B30" s="187" t="s">
        <v>80</v>
      </c>
      <c r="C30" s="183">
        <v>1</v>
      </c>
      <c r="D30" s="159">
        <v>0</v>
      </c>
      <c r="E30" s="160">
        <f t="shared" si="6"/>
        <v>1</v>
      </c>
      <c r="F30" s="183" t="s">
        <v>52</v>
      </c>
      <c r="G30" s="162">
        <v>300</v>
      </c>
      <c r="H30" s="163">
        <f t="shared" si="12"/>
        <v>300</v>
      </c>
      <c r="I30" s="164">
        <v>1</v>
      </c>
      <c r="J30" s="165" t="s">
        <v>65</v>
      </c>
      <c r="K30" s="166">
        <v>50</v>
      </c>
      <c r="L30" s="167">
        <v>1.3</v>
      </c>
      <c r="M30" s="164">
        <f t="shared" si="13"/>
        <v>1.3</v>
      </c>
      <c r="N30" s="168">
        <f t="shared" si="14"/>
        <v>65</v>
      </c>
      <c r="O30" s="169">
        <f t="shared" si="15"/>
        <v>365</v>
      </c>
      <c r="P30" s="170">
        <f t="shared" si="16"/>
        <v>365</v>
      </c>
      <c r="Q30" s="184"/>
      <c r="S30" s="85"/>
    </row>
    <row r="31" spans="1:19" ht="63">
      <c r="A31" s="172">
        <f>IF(C31=0,"",1+MAX(A$9:A30))</f>
        <v>18</v>
      </c>
      <c r="B31" s="187" t="s">
        <v>81</v>
      </c>
      <c r="C31" s="183">
        <v>1</v>
      </c>
      <c r="D31" s="159">
        <v>0</v>
      </c>
      <c r="E31" s="160">
        <f t="shared" si="6"/>
        <v>1</v>
      </c>
      <c r="F31" s="183" t="s">
        <v>52</v>
      </c>
      <c r="G31" s="162">
        <v>16</v>
      </c>
      <c r="H31" s="163">
        <f t="shared" si="12"/>
        <v>16</v>
      </c>
      <c r="I31" s="164">
        <v>1</v>
      </c>
      <c r="J31" s="165" t="s">
        <v>65</v>
      </c>
      <c r="K31" s="166">
        <v>50</v>
      </c>
      <c r="L31" s="167">
        <v>0.23</v>
      </c>
      <c r="M31" s="164">
        <f t="shared" si="13"/>
        <v>0.23</v>
      </c>
      <c r="N31" s="168">
        <f t="shared" si="14"/>
        <v>11.5</v>
      </c>
      <c r="O31" s="169">
        <f t="shared" si="15"/>
        <v>27.5</v>
      </c>
      <c r="P31" s="170">
        <f t="shared" si="16"/>
        <v>27.5</v>
      </c>
      <c r="Q31" s="184"/>
      <c r="S31" s="85"/>
    </row>
    <row r="32" spans="1:19" ht="63">
      <c r="A32" s="172">
        <f>IF(C32=0,"",1+MAX(A$9:A31))</f>
        <v>19</v>
      </c>
      <c r="B32" s="187" t="s">
        <v>82</v>
      </c>
      <c r="C32" s="183">
        <v>5</v>
      </c>
      <c r="D32" s="159">
        <v>0</v>
      </c>
      <c r="E32" s="160">
        <f t="shared" si="6"/>
        <v>5</v>
      </c>
      <c r="F32" s="183" t="s">
        <v>52</v>
      </c>
      <c r="G32" s="162">
        <v>145</v>
      </c>
      <c r="H32" s="163">
        <f t="shared" si="12"/>
        <v>725</v>
      </c>
      <c r="I32" s="164">
        <v>1</v>
      </c>
      <c r="J32" s="165" t="s">
        <v>65</v>
      </c>
      <c r="K32" s="166">
        <v>50</v>
      </c>
      <c r="L32" s="167">
        <v>0.5</v>
      </c>
      <c r="M32" s="164">
        <f t="shared" si="13"/>
        <v>2.5</v>
      </c>
      <c r="N32" s="168">
        <f t="shared" si="14"/>
        <v>125</v>
      </c>
      <c r="O32" s="169">
        <f t="shared" si="15"/>
        <v>170</v>
      </c>
      <c r="P32" s="170">
        <f t="shared" si="16"/>
        <v>850</v>
      </c>
      <c r="Q32" s="184"/>
      <c r="S32" s="85"/>
    </row>
    <row r="33" spans="1:19" ht="63">
      <c r="A33" s="172">
        <f>IF(C33=0,"",1+MAX(A$9:A32))</f>
        <v>20</v>
      </c>
      <c r="B33" s="187" t="s">
        <v>83</v>
      </c>
      <c r="C33" s="183">
        <v>1</v>
      </c>
      <c r="D33" s="159">
        <v>0</v>
      </c>
      <c r="E33" s="160">
        <f t="shared" si="6"/>
        <v>1</v>
      </c>
      <c r="F33" s="183" t="s">
        <v>52</v>
      </c>
      <c r="G33" s="162">
        <v>65</v>
      </c>
      <c r="H33" s="163">
        <f t="shared" si="12"/>
        <v>65</v>
      </c>
      <c r="I33" s="164">
        <v>1</v>
      </c>
      <c r="J33" s="165" t="s">
        <v>65</v>
      </c>
      <c r="K33" s="166">
        <v>50</v>
      </c>
      <c r="L33" s="167">
        <v>0.5</v>
      </c>
      <c r="M33" s="164">
        <f t="shared" si="13"/>
        <v>0.5</v>
      </c>
      <c r="N33" s="168">
        <f t="shared" si="14"/>
        <v>25</v>
      </c>
      <c r="O33" s="169">
        <f t="shared" si="15"/>
        <v>90</v>
      </c>
      <c r="P33" s="170">
        <f t="shared" si="16"/>
        <v>90</v>
      </c>
      <c r="Q33" s="184"/>
      <c r="S33" s="85"/>
    </row>
    <row r="34" spans="1:19" ht="63">
      <c r="A34" s="172">
        <f>IF(C34=0,"",1+MAX(A$9:A33))</f>
        <v>21</v>
      </c>
      <c r="B34" s="187" t="s">
        <v>84</v>
      </c>
      <c r="C34" s="183">
        <v>2</v>
      </c>
      <c r="D34" s="159">
        <v>0</v>
      </c>
      <c r="E34" s="160">
        <f t="shared" si="6"/>
        <v>2</v>
      </c>
      <c r="F34" s="183" t="s">
        <v>52</v>
      </c>
      <c r="G34" s="162">
        <v>95</v>
      </c>
      <c r="H34" s="163">
        <f t="shared" si="12"/>
        <v>190</v>
      </c>
      <c r="I34" s="164">
        <v>1</v>
      </c>
      <c r="J34" s="165" t="s">
        <v>65</v>
      </c>
      <c r="K34" s="166">
        <v>50</v>
      </c>
      <c r="L34" s="167">
        <v>0.5</v>
      </c>
      <c r="M34" s="164">
        <f t="shared" si="13"/>
        <v>1</v>
      </c>
      <c r="N34" s="168">
        <f t="shared" si="14"/>
        <v>50</v>
      </c>
      <c r="O34" s="169">
        <f t="shared" si="15"/>
        <v>120</v>
      </c>
      <c r="P34" s="170">
        <f t="shared" si="16"/>
        <v>240</v>
      </c>
      <c r="Q34" s="184"/>
      <c r="S34" s="85"/>
    </row>
    <row r="35" spans="1:19" ht="63">
      <c r="A35" s="172">
        <f>IF(C35=0,"",1+MAX(A$9:A34))</f>
        <v>22</v>
      </c>
      <c r="B35" s="187" t="s">
        <v>85</v>
      </c>
      <c r="C35" s="183">
        <v>1</v>
      </c>
      <c r="D35" s="159">
        <v>0</v>
      </c>
      <c r="E35" s="160">
        <f t="shared" si="6"/>
        <v>1</v>
      </c>
      <c r="F35" s="183" t="s">
        <v>52</v>
      </c>
      <c r="G35" s="162">
        <v>109</v>
      </c>
      <c r="H35" s="163">
        <f t="shared" si="12"/>
        <v>109</v>
      </c>
      <c r="I35" s="164">
        <v>1</v>
      </c>
      <c r="J35" s="165" t="s">
        <v>65</v>
      </c>
      <c r="K35" s="166">
        <v>50</v>
      </c>
      <c r="L35" s="167">
        <v>0.5</v>
      </c>
      <c r="M35" s="164">
        <f t="shared" si="13"/>
        <v>0.5</v>
      </c>
      <c r="N35" s="168">
        <f t="shared" si="14"/>
        <v>25</v>
      </c>
      <c r="O35" s="169">
        <f t="shared" si="15"/>
        <v>134</v>
      </c>
      <c r="P35" s="170">
        <f t="shared" si="16"/>
        <v>134</v>
      </c>
      <c r="Q35" s="184"/>
      <c r="S35" s="85"/>
    </row>
    <row r="36" spans="1:19" ht="63">
      <c r="A36" s="172">
        <f>IF(C36=0,"",1+MAX(A$9:A35))</f>
        <v>23</v>
      </c>
      <c r="B36" s="187" t="s">
        <v>86</v>
      </c>
      <c r="C36" s="183">
        <v>7</v>
      </c>
      <c r="D36" s="159">
        <v>0</v>
      </c>
      <c r="E36" s="160">
        <f t="shared" si="6"/>
        <v>7</v>
      </c>
      <c r="F36" s="183" t="s">
        <v>52</v>
      </c>
      <c r="G36" s="162">
        <v>65</v>
      </c>
      <c r="H36" s="163">
        <f t="shared" si="12"/>
        <v>455</v>
      </c>
      <c r="I36" s="164">
        <v>1</v>
      </c>
      <c r="J36" s="165" t="s">
        <v>65</v>
      </c>
      <c r="K36" s="166">
        <v>50</v>
      </c>
      <c r="L36" s="167">
        <v>0.5</v>
      </c>
      <c r="M36" s="164">
        <f t="shared" si="13"/>
        <v>3.5</v>
      </c>
      <c r="N36" s="168">
        <f t="shared" si="14"/>
        <v>175</v>
      </c>
      <c r="O36" s="169">
        <f t="shared" si="15"/>
        <v>90</v>
      </c>
      <c r="P36" s="170">
        <f t="shared" si="16"/>
        <v>630</v>
      </c>
      <c r="Q36" s="184"/>
      <c r="S36" s="85"/>
    </row>
    <row r="37" spans="1:19" ht="63">
      <c r="A37" s="172">
        <f>IF(C37=0,"",1+MAX(A$9:A36))</f>
        <v>24</v>
      </c>
      <c r="B37" s="187" t="s">
        <v>87</v>
      </c>
      <c r="C37" s="183">
        <v>5</v>
      </c>
      <c r="D37" s="159">
        <v>0</v>
      </c>
      <c r="E37" s="160">
        <f t="shared" si="6"/>
        <v>5</v>
      </c>
      <c r="F37" s="183" t="s">
        <v>52</v>
      </c>
      <c r="G37" s="162">
        <v>75</v>
      </c>
      <c r="H37" s="163">
        <f t="shared" si="12"/>
        <v>375</v>
      </c>
      <c r="I37" s="164">
        <v>1</v>
      </c>
      <c r="J37" s="165" t="s">
        <v>65</v>
      </c>
      <c r="K37" s="166">
        <v>50</v>
      </c>
      <c r="L37" s="167">
        <v>0.5</v>
      </c>
      <c r="M37" s="164">
        <f t="shared" si="13"/>
        <v>2.5</v>
      </c>
      <c r="N37" s="168">
        <f t="shared" si="14"/>
        <v>125</v>
      </c>
      <c r="O37" s="169">
        <f t="shared" si="15"/>
        <v>100</v>
      </c>
      <c r="P37" s="170">
        <f t="shared" si="16"/>
        <v>500</v>
      </c>
      <c r="Q37" s="184"/>
      <c r="S37" s="85"/>
    </row>
    <row r="38" spans="1:19" ht="63.75" thickBot="1">
      <c r="A38" s="188">
        <f>IF(C38=0,"",1+MAX(A$9:A37))</f>
        <v>25</v>
      </c>
      <c r="B38" s="189" t="s">
        <v>88</v>
      </c>
      <c r="C38" s="190">
        <v>5</v>
      </c>
      <c r="D38" s="191">
        <v>0</v>
      </c>
      <c r="E38" s="192">
        <f t="shared" si="6"/>
        <v>5</v>
      </c>
      <c r="F38" s="190" t="s">
        <v>52</v>
      </c>
      <c r="G38" s="193">
        <v>109</v>
      </c>
      <c r="H38" s="194">
        <f t="shared" si="12"/>
        <v>545</v>
      </c>
      <c r="I38" s="195">
        <v>1</v>
      </c>
      <c r="J38" s="196" t="s">
        <v>65</v>
      </c>
      <c r="K38" s="197">
        <v>50</v>
      </c>
      <c r="L38" s="198">
        <v>0.5</v>
      </c>
      <c r="M38" s="195">
        <f t="shared" si="13"/>
        <v>2.5</v>
      </c>
      <c r="N38" s="199">
        <f t="shared" si="14"/>
        <v>125</v>
      </c>
      <c r="O38" s="200">
        <f t="shared" si="15"/>
        <v>134</v>
      </c>
      <c r="P38" s="201">
        <f t="shared" si="16"/>
        <v>670</v>
      </c>
      <c r="Q38" s="202"/>
      <c r="S38" s="85"/>
    </row>
    <row r="39" spans="1:19" ht="16.5" thickBot="1">
      <c r="A39" s="116"/>
      <c r="B39" s="117"/>
      <c r="C39" s="118"/>
      <c r="D39" s="119"/>
      <c r="E39" s="120"/>
      <c r="F39" s="120"/>
      <c r="G39" s="120"/>
      <c r="H39" s="120"/>
      <c r="I39" s="120"/>
      <c r="J39" s="120"/>
      <c r="K39" s="120"/>
      <c r="L39" s="121"/>
      <c r="M39" s="120"/>
      <c r="N39" s="119"/>
      <c r="O39" s="120"/>
      <c r="P39" s="120"/>
      <c r="Q39" s="122"/>
      <c r="S39" s="85"/>
    </row>
    <row r="40" spans="1:19">
      <c r="A40" s="1" t="s">
        <v>66</v>
      </c>
      <c r="B40" s="111"/>
      <c r="C40" s="128"/>
      <c r="D40" s="129"/>
      <c r="E40" s="130"/>
      <c r="F40" s="130"/>
      <c r="G40" s="130"/>
      <c r="H40" s="130"/>
      <c r="I40" s="131"/>
      <c r="J40" s="132" t="s">
        <v>14</v>
      </c>
      <c r="K40" s="132"/>
      <c r="L40" s="133"/>
      <c r="M40" s="130"/>
      <c r="N40" s="131"/>
      <c r="O40" s="132"/>
      <c r="P40" s="132"/>
      <c r="Q40" s="134"/>
      <c r="S40" s="85"/>
    </row>
    <row r="41" spans="1:19">
      <c r="A41" s="1" t="s">
        <v>67</v>
      </c>
      <c r="B41" s="135"/>
      <c r="C41" s="128"/>
      <c r="D41" s="129"/>
      <c r="E41" s="130"/>
      <c r="F41" s="130"/>
      <c r="G41" s="130"/>
      <c r="H41" s="130"/>
      <c r="I41" s="131"/>
      <c r="J41" s="136" t="s">
        <v>15</v>
      </c>
      <c r="K41" s="136"/>
      <c r="L41" s="133"/>
      <c r="M41" s="130"/>
      <c r="N41" s="131"/>
      <c r="O41" s="136"/>
      <c r="P41" s="136"/>
      <c r="Q41" s="134"/>
      <c r="S41" s="85"/>
    </row>
    <row r="42" spans="1:19">
      <c r="A42" s="2"/>
      <c r="B42" s="111"/>
      <c r="C42" s="128"/>
      <c r="D42" s="128"/>
      <c r="E42" s="130"/>
      <c r="F42" s="130"/>
      <c r="G42" s="130"/>
      <c r="H42" s="130"/>
      <c r="I42" s="131"/>
      <c r="J42" s="136" t="s">
        <v>16</v>
      </c>
      <c r="K42" s="136"/>
      <c r="L42" s="133"/>
      <c r="M42" s="130"/>
      <c r="N42" s="131"/>
      <c r="O42" s="136"/>
      <c r="P42" s="136"/>
      <c r="Q42" s="134"/>
      <c r="S42" s="85"/>
    </row>
    <row r="43" spans="1:19">
      <c r="A43" s="3" t="s">
        <v>118</v>
      </c>
      <c r="B43" s="137"/>
      <c r="C43" s="128"/>
      <c r="D43" s="129"/>
      <c r="E43" s="130"/>
      <c r="F43" s="130"/>
      <c r="G43" s="130"/>
      <c r="H43" s="130"/>
      <c r="I43" s="131"/>
      <c r="J43" s="136" t="s">
        <v>17</v>
      </c>
      <c r="K43" s="136"/>
      <c r="L43" s="133"/>
      <c r="M43" s="130"/>
      <c r="N43" s="131"/>
      <c r="O43" s="136"/>
      <c r="P43" s="136"/>
      <c r="Q43" s="134"/>
      <c r="S43" s="85"/>
    </row>
    <row r="44" spans="1:19" ht="16.5" thickBot="1">
      <c r="A44" s="89"/>
      <c r="B44" s="90"/>
      <c r="C44" s="128"/>
      <c r="D44" s="138"/>
      <c r="E44" s="130"/>
      <c r="F44" s="130"/>
      <c r="G44" s="130"/>
      <c r="H44" s="130"/>
      <c r="I44" s="131"/>
      <c r="J44" s="136" t="s">
        <v>3</v>
      </c>
      <c r="K44" s="139">
        <f ca="1">TODAY()</f>
        <v>46151</v>
      </c>
      <c r="L44" s="140"/>
      <c r="M44" s="141"/>
      <c r="N44" s="131"/>
      <c r="O44" s="136"/>
      <c r="P44" s="139"/>
      <c r="Q44" s="142"/>
      <c r="S44" s="85"/>
    </row>
    <row r="45" spans="1:19" ht="36.75" thickBot="1">
      <c r="A45" s="123" t="s">
        <v>18</v>
      </c>
      <c r="B45" s="124" t="s">
        <v>5</v>
      </c>
      <c r="C45" s="124" t="s">
        <v>19</v>
      </c>
      <c r="D45" s="124" t="s">
        <v>20</v>
      </c>
      <c r="E45" s="125" t="s">
        <v>21</v>
      </c>
      <c r="F45" s="124" t="s">
        <v>22</v>
      </c>
      <c r="G45" s="124" t="s">
        <v>32</v>
      </c>
      <c r="H45" s="125" t="s">
        <v>6</v>
      </c>
      <c r="I45" s="125" t="s">
        <v>55</v>
      </c>
      <c r="J45" s="125" t="s">
        <v>54</v>
      </c>
      <c r="K45" s="125" t="s">
        <v>48</v>
      </c>
      <c r="L45" s="126" t="s">
        <v>49</v>
      </c>
      <c r="M45" s="125" t="s">
        <v>50</v>
      </c>
      <c r="N45" s="125" t="s">
        <v>7</v>
      </c>
      <c r="O45" s="124" t="s">
        <v>23</v>
      </c>
      <c r="P45" s="124" t="s">
        <v>8</v>
      </c>
      <c r="Q45" s="127" t="s">
        <v>24</v>
      </c>
      <c r="S45" s="85"/>
    </row>
    <row r="46" spans="1:19" ht="16.5" thickBot="1">
      <c r="A46" s="112"/>
      <c r="B46" s="113" t="s">
        <v>25</v>
      </c>
      <c r="C46" s="114"/>
      <c r="D46" s="114"/>
      <c r="E46" s="114"/>
      <c r="F46" s="114"/>
      <c r="G46" s="114"/>
      <c r="H46" s="114"/>
      <c r="I46" s="114"/>
      <c r="J46" s="114"/>
      <c r="K46" s="114"/>
      <c r="L46" s="114"/>
      <c r="M46" s="114"/>
      <c r="N46" s="114"/>
      <c r="O46" s="114"/>
      <c r="P46" s="114"/>
      <c r="Q46" s="115"/>
      <c r="S46" s="85"/>
    </row>
    <row r="47" spans="1:19" ht="63">
      <c r="A47" s="172">
        <f>IF(C47=0,"",1+MAX(A$9:A38))</f>
        <v>26</v>
      </c>
      <c r="B47" s="187" t="s">
        <v>89</v>
      </c>
      <c r="C47" s="183">
        <v>1</v>
      </c>
      <c r="D47" s="159">
        <v>0</v>
      </c>
      <c r="E47" s="160">
        <f t="shared" si="6"/>
        <v>1</v>
      </c>
      <c r="F47" s="183" t="s">
        <v>52</v>
      </c>
      <c r="G47" s="162">
        <v>290</v>
      </c>
      <c r="H47" s="163">
        <f t="shared" si="12"/>
        <v>290</v>
      </c>
      <c r="I47" s="164">
        <v>1</v>
      </c>
      <c r="J47" s="165" t="s">
        <v>65</v>
      </c>
      <c r="K47" s="166">
        <v>50</v>
      </c>
      <c r="L47" s="167">
        <v>0.5</v>
      </c>
      <c r="M47" s="164">
        <f t="shared" si="13"/>
        <v>0.5</v>
      </c>
      <c r="N47" s="168">
        <f t="shared" si="14"/>
        <v>25</v>
      </c>
      <c r="O47" s="169">
        <f t="shared" si="15"/>
        <v>315</v>
      </c>
      <c r="P47" s="170">
        <f t="shared" si="16"/>
        <v>315</v>
      </c>
      <c r="Q47" s="184"/>
      <c r="S47" s="85"/>
    </row>
    <row r="48" spans="1:19" ht="63">
      <c r="A48" s="172">
        <f>IF(C48=0,"",1+MAX(A$9:A47))</f>
        <v>27</v>
      </c>
      <c r="B48" s="187" t="s">
        <v>90</v>
      </c>
      <c r="C48" s="183">
        <v>2</v>
      </c>
      <c r="D48" s="159">
        <v>0</v>
      </c>
      <c r="E48" s="160">
        <f t="shared" si="6"/>
        <v>2</v>
      </c>
      <c r="F48" s="183" t="s">
        <v>52</v>
      </c>
      <c r="G48" s="162">
        <v>65</v>
      </c>
      <c r="H48" s="163">
        <f t="shared" si="12"/>
        <v>130</v>
      </c>
      <c r="I48" s="164">
        <v>1</v>
      </c>
      <c r="J48" s="165" t="s">
        <v>65</v>
      </c>
      <c r="K48" s="166">
        <v>50</v>
      </c>
      <c r="L48" s="167">
        <v>0.5</v>
      </c>
      <c r="M48" s="164">
        <f t="shared" si="13"/>
        <v>1</v>
      </c>
      <c r="N48" s="168">
        <f t="shared" si="14"/>
        <v>50</v>
      </c>
      <c r="O48" s="169">
        <f t="shared" si="15"/>
        <v>90</v>
      </c>
      <c r="P48" s="170">
        <f t="shared" si="16"/>
        <v>180</v>
      </c>
      <c r="Q48" s="184"/>
      <c r="S48" s="85"/>
    </row>
    <row r="49" spans="1:19" ht="63">
      <c r="A49" s="172">
        <f>IF(C49=0,"",1+MAX(A$9:A48))</f>
        <v>28</v>
      </c>
      <c r="B49" s="187" t="s">
        <v>91</v>
      </c>
      <c r="C49" s="183">
        <v>2</v>
      </c>
      <c r="D49" s="159">
        <v>0</v>
      </c>
      <c r="E49" s="160">
        <f t="shared" si="6"/>
        <v>2</v>
      </c>
      <c r="F49" s="183" t="s">
        <v>52</v>
      </c>
      <c r="G49" s="162">
        <v>109</v>
      </c>
      <c r="H49" s="163">
        <f t="shared" si="12"/>
        <v>218</v>
      </c>
      <c r="I49" s="164">
        <v>1</v>
      </c>
      <c r="J49" s="165" t="s">
        <v>65</v>
      </c>
      <c r="K49" s="166">
        <v>50</v>
      </c>
      <c r="L49" s="167">
        <v>0.5</v>
      </c>
      <c r="M49" s="164">
        <f t="shared" si="13"/>
        <v>1</v>
      </c>
      <c r="N49" s="168">
        <f t="shared" si="14"/>
        <v>50</v>
      </c>
      <c r="O49" s="169">
        <f t="shared" si="15"/>
        <v>134</v>
      </c>
      <c r="P49" s="170">
        <f t="shared" si="16"/>
        <v>268</v>
      </c>
      <c r="Q49" s="184"/>
      <c r="S49" s="85"/>
    </row>
    <row r="50" spans="1:19" ht="63">
      <c r="A50" s="172">
        <f>IF(C50=0,"",1+MAX(A$9:A49))</f>
        <v>29</v>
      </c>
      <c r="B50" s="187" t="s">
        <v>92</v>
      </c>
      <c r="C50" s="183">
        <v>2</v>
      </c>
      <c r="D50" s="159">
        <v>0</v>
      </c>
      <c r="E50" s="160">
        <f t="shared" si="6"/>
        <v>2</v>
      </c>
      <c r="F50" s="183" t="s">
        <v>52</v>
      </c>
      <c r="G50" s="162">
        <v>75</v>
      </c>
      <c r="H50" s="163">
        <f t="shared" si="12"/>
        <v>150</v>
      </c>
      <c r="I50" s="164">
        <v>1</v>
      </c>
      <c r="J50" s="165" t="s">
        <v>65</v>
      </c>
      <c r="K50" s="166">
        <v>50</v>
      </c>
      <c r="L50" s="167">
        <v>0.5</v>
      </c>
      <c r="M50" s="164">
        <f t="shared" si="13"/>
        <v>1</v>
      </c>
      <c r="N50" s="168">
        <f t="shared" si="14"/>
        <v>50</v>
      </c>
      <c r="O50" s="169">
        <f t="shared" si="15"/>
        <v>100</v>
      </c>
      <c r="P50" s="170">
        <f t="shared" si="16"/>
        <v>200</v>
      </c>
      <c r="Q50" s="184"/>
      <c r="S50" s="85"/>
    </row>
    <row r="51" spans="1:19" ht="63">
      <c r="A51" s="172">
        <f>IF(C51=0,"",1+MAX(A$9:A50))</f>
        <v>30</v>
      </c>
      <c r="B51" s="187" t="s">
        <v>93</v>
      </c>
      <c r="C51" s="183">
        <v>2</v>
      </c>
      <c r="D51" s="159">
        <v>0</v>
      </c>
      <c r="E51" s="160">
        <f t="shared" si="6"/>
        <v>2</v>
      </c>
      <c r="F51" s="183" t="s">
        <v>52</v>
      </c>
      <c r="G51" s="162">
        <v>290</v>
      </c>
      <c r="H51" s="163">
        <f t="shared" si="12"/>
        <v>580</v>
      </c>
      <c r="I51" s="164">
        <v>1</v>
      </c>
      <c r="J51" s="165" t="s">
        <v>65</v>
      </c>
      <c r="K51" s="166">
        <v>50</v>
      </c>
      <c r="L51" s="167">
        <v>1.3</v>
      </c>
      <c r="M51" s="164">
        <f t="shared" si="13"/>
        <v>2.6</v>
      </c>
      <c r="N51" s="168">
        <f t="shared" si="14"/>
        <v>130</v>
      </c>
      <c r="O51" s="169">
        <f t="shared" si="15"/>
        <v>355</v>
      </c>
      <c r="P51" s="170">
        <f t="shared" si="16"/>
        <v>710</v>
      </c>
      <c r="Q51" s="184"/>
      <c r="S51" s="85"/>
    </row>
    <row r="52" spans="1:19" ht="47.25">
      <c r="A52" s="172">
        <f>IF(C52=0,"",1+MAX(A$9:A51))</f>
        <v>31</v>
      </c>
      <c r="B52" s="187" t="s">
        <v>94</v>
      </c>
      <c r="C52" s="183">
        <v>2</v>
      </c>
      <c r="D52" s="159">
        <v>0</v>
      </c>
      <c r="E52" s="160">
        <f t="shared" si="6"/>
        <v>2</v>
      </c>
      <c r="F52" s="183" t="s">
        <v>52</v>
      </c>
      <c r="G52" s="162">
        <v>350</v>
      </c>
      <c r="H52" s="163">
        <f t="shared" si="12"/>
        <v>700</v>
      </c>
      <c r="I52" s="164">
        <v>1</v>
      </c>
      <c r="J52" s="165" t="s">
        <v>65</v>
      </c>
      <c r="K52" s="166">
        <v>50</v>
      </c>
      <c r="L52" s="167">
        <v>1.3</v>
      </c>
      <c r="M52" s="164">
        <f t="shared" si="13"/>
        <v>2.6</v>
      </c>
      <c r="N52" s="168">
        <f t="shared" si="14"/>
        <v>130</v>
      </c>
      <c r="O52" s="169">
        <f t="shared" si="15"/>
        <v>415</v>
      </c>
      <c r="P52" s="170">
        <f t="shared" si="16"/>
        <v>830</v>
      </c>
      <c r="Q52" s="184"/>
      <c r="S52" s="85"/>
    </row>
    <row r="53" spans="1:19" ht="47.25">
      <c r="A53" s="172">
        <f>IF(C53=0,"",1+MAX(A$9:A52))</f>
        <v>32</v>
      </c>
      <c r="B53" s="187" t="s">
        <v>95</v>
      </c>
      <c r="C53" s="183">
        <v>2</v>
      </c>
      <c r="D53" s="159">
        <v>0</v>
      </c>
      <c r="E53" s="160">
        <f t="shared" si="6"/>
        <v>2</v>
      </c>
      <c r="F53" s="183" t="s">
        <v>52</v>
      </c>
      <c r="G53" s="162">
        <v>480</v>
      </c>
      <c r="H53" s="163">
        <f t="shared" si="12"/>
        <v>960</v>
      </c>
      <c r="I53" s="164">
        <v>1</v>
      </c>
      <c r="J53" s="165" t="s">
        <v>65</v>
      </c>
      <c r="K53" s="166">
        <v>50</v>
      </c>
      <c r="L53" s="167">
        <v>1.3</v>
      </c>
      <c r="M53" s="164">
        <f t="shared" si="13"/>
        <v>2.6</v>
      </c>
      <c r="N53" s="168">
        <f t="shared" si="14"/>
        <v>130</v>
      </c>
      <c r="O53" s="169">
        <f t="shared" si="15"/>
        <v>545</v>
      </c>
      <c r="P53" s="170">
        <f t="shared" si="16"/>
        <v>1090</v>
      </c>
      <c r="Q53" s="184"/>
      <c r="S53" s="85"/>
    </row>
    <row r="54" spans="1:19" ht="63">
      <c r="A54" s="172">
        <f>IF(C54=0,"",1+MAX(A$9:A53))</f>
        <v>33</v>
      </c>
      <c r="B54" s="187" t="s">
        <v>96</v>
      </c>
      <c r="C54" s="183">
        <v>3</v>
      </c>
      <c r="D54" s="159">
        <v>0</v>
      </c>
      <c r="E54" s="160">
        <f t="shared" si="6"/>
        <v>3</v>
      </c>
      <c r="F54" s="183" t="s">
        <v>52</v>
      </c>
      <c r="G54" s="162">
        <v>75</v>
      </c>
      <c r="H54" s="163">
        <f t="shared" si="12"/>
        <v>225</v>
      </c>
      <c r="I54" s="164">
        <v>1</v>
      </c>
      <c r="J54" s="165" t="s">
        <v>65</v>
      </c>
      <c r="K54" s="166">
        <v>50</v>
      </c>
      <c r="L54" s="167">
        <v>0.5</v>
      </c>
      <c r="M54" s="164">
        <f t="shared" si="13"/>
        <v>1.5</v>
      </c>
      <c r="N54" s="168">
        <f t="shared" si="14"/>
        <v>75</v>
      </c>
      <c r="O54" s="169">
        <f t="shared" si="15"/>
        <v>100</v>
      </c>
      <c r="P54" s="170">
        <f t="shared" si="16"/>
        <v>300</v>
      </c>
      <c r="Q54" s="184"/>
      <c r="S54" s="85"/>
    </row>
    <row r="55" spans="1:19" ht="63">
      <c r="A55" s="172">
        <f>IF(C55=0,"",1+MAX(A$9:A54))</f>
        <v>34</v>
      </c>
      <c r="B55" s="187" t="s">
        <v>97</v>
      </c>
      <c r="C55" s="183">
        <v>13</v>
      </c>
      <c r="D55" s="159">
        <v>0</v>
      </c>
      <c r="E55" s="160">
        <f t="shared" si="6"/>
        <v>13</v>
      </c>
      <c r="F55" s="183" t="s">
        <v>52</v>
      </c>
      <c r="G55" s="162">
        <v>74</v>
      </c>
      <c r="H55" s="163">
        <f t="shared" si="12"/>
        <v>962</v>
      </c>
      <c r="I55" s="164">
        <v>1</v>
      </c>
      <c r="J55" s="165" t="s">
        <v>65</v>
      </c>
      <c r="K55" s="166">
        <v>50</v>
      </c>
      <c r="L55" s="167">
        <v>0.5</v>
      </c>
      <c r="M55" s="164">
        <f t="shared" si="13"/>
        <v>6.5</v>
      </c>
      <c r="N55" s="168">
        <f t="shared" si="14"/>
        <v>325</v>
      </c>
      <c r="O55" s="169">
        <f t="shared" si="15"/>
        <v>99</v>
      </c>
      <c r="P55" s="170">
        <f t="shared" si="16"/>
        <v>1287</v>
      </c>
      <c r="Q55" s="184"/>
      <c r="S55" s="85"/>
    </row>
    <row r="56" spans="1:19" ht="63">
      <c r="A56" s="172">
        <f>IF(C56=0,"",1+MAX(A$9:A55))</f>
        <v>35</v>
      </c>
      <c r="B56" s="187" t="s">
        <v>98</v>
      </c>
      <c r="C56" s="183">
        <v>7</v>
      </c>
      <c r="D56" s="159">
        <v>0</v>
      </c>
      <c r="E56" s="160">
        <f t="shared" si="6"/>
        <v>7</v>
      </c>
      <c r="F56" s="183" t="s">
        <v>52</v>
      </c>
      <c r="G56" s="162">
        <v>360</v>
      </c>
      <c r="H56" s="163">
        <f t="shared" si="12"/>
        <v>2520</v>
      </c>
      <c r="I56" s="164">
        <v>1</v>
      </c>
      <c r="J56" s="165" t="s">
        <v>65</v>
      </c>
      <c r="K56" s="166">
        <v>50</v>
      </c>
      <c r="L56" s="167">
        <v>1</v>
      </c>
      <c r="M56" s="164">
        <f t="shared" si="13"/>
        <v>7</v>
      </c>
      <c r="N56" s="168">
        <f t="shared" si="14"/>
        <v>350</v>
      </c>
      <c r="O56" s="169">
        <f t="shared" si="15"/>
        <v>410</v>
      </c>
      <c r="P56" s="170">
        <f t="shared" si="16"/>
        <v>2870</v>
      </c>
      <c r="Q56" s="184"/>
      <c r="S56" s="85"/>
    </row>
    <row r="57" spans="1:19" ht="63">
      <c r="A57" s="172">
        <f>IF(C57=0,"",1+MAX(A$9:A56))</f>
        <v>36</v>
      </c>
      <c r="B57" s="187" t="s">
        <v>99</v>
      </c>
      <c r="C57" s="183">
        <v>5</v>
      </c>
      <c r="D57" s="159">
        <v>0</v>
      </c>
      <c r="E57" s="160">
        <f t="shared" si="6"/>
        <v>5</v>
      </c>
      <c r="F57" s="183" t="s">
        <v>52</v>
      </c>
      <c r="G57" s="162">
        <v>74</v>
      </c>
      <c r="H57" s="163">
        <f t="shared" si="12"/>
        <v>370</v>
      </c>
      <c r="I57" s="164">
        <v>1</v>
      </c>
      <c r="J57" s="165" t="s">
        <v>65</v>
      </c>
      <c r="K57" s="166">
        <v>50</v>
      </c>
      <c r="L57" s="167">
        <v>0.5</v>
      </c>
      <c r="M57" s="164">
        <f t="shared" si="13"/>
        <v>2.5</v>
      </c>
      <c r="N57" s="168">
        <f t="shared" si="14"/>
        <v>125</v>
      </c>
      <c r="O57" s="169">
        <f t="shared" si="15"/>
        <v>99</v>
      </c>
      <c r="P57" s="170">
        <f t="shared" si="16"/>
        <v>495</v>
      </c>
      <c r="Q57" s="184"/>
      <c r="S57" s="85"/>
    </row>
    <row r="58" spans="1:19" ht="63">
      <c r="A58" s="172">
        <f>IF(C58=0,"",1+MAX(A$9:A57))</f>
        <v>37</v>
      </c>
      <c r="B58" s="187" t="s">
        <v>100</v>
      </c>
      <c r="C58" s="183">
        <v>5</v>
      </c>
      <c r="D58" s="159">
        <v>0</v>
      </c>
      <c r="E58" s="160">
        <f t="shared" si="6"/>
        <v>5</v>
      </c>
      <c r="F58" s="183" t="s">
        <v>52</v>
      </c>
      <c r="G58" s="162">
        <v>62</v>
      </c>
      <c r="H58" s="163">
        <f t="shared" si="12"/>
        <v>310</v>
      </c>
      <c r="I58" s="164">
        <v>1</v>
      </c>
      <c r="J58" s="165" t="s">
        <v>65</v>
      </c>
      <c r="K58" s="166">
        <v>50</v>
      </c>
      <c r="L58" s="167">
        <v>0.5</v>
      </c>
      <c r="M58" s="164">
        <f t="shared" si="13"/>
        <v>2.5</v>
      </c>
      <c r="N58" s="168">
        <f t="shared" si="14"/>
        <v>125</v>
      </c>
      <c r="O58" s="169">
        <f t="shared" si="15"/>
        <v>87</v>
      </c>
      <c r="P58" s="170">
        <f t="shared" si="16"/>
        <v>435</v>
      </c>
      <c r="Q58" s="184"/>
      <c r="S58" s="85"/>
    </row>
    <row r="59" spans="1:19" ht="63">
      <c r="A59" s="172">
        <f>IF(C59=0,"",1+MAX(A$9:A58))</f>
        <v>38</v>
      </c>
      <c r="B59" s="187" t="s">
        <v>101</v>
      </c>
      <c r="C59" s="183">
        <v>6</v>
      </c>
      <c r="D59" s="159">
        <v>0</v>
      </c>
      <c r="E59" s="160">
        <f t="shared" si="6"/>
        <v>6</v>
      </c>
      <c r="F59" s="183" t="s">
        <v>52</v>
      </c>
      <c r="G59" s="162">
        <v>50</v>
      </c>
      <c r="H59" s="163">
        <f t="shared" si="12"/>
        <v>300</v>
      </c>
      <c r="I59" s="164">
        <v>1</v>
      </c>
      <c r="J59" s="165" t="s">
        <v>65</v>
      </c>
      <c r="K59" s="166">
        <v>50</v>
      </c>
      <c r="L59" s="167">
        <v>0.5</v>
      </c>
      <c r="M59" s="164">
        <f t="shared" si="13"/>
        <v>3</v>
      </c>
      <c r="N59" s="168">
        <f t="shared" si="14"/>
        <v>150</v>
      </c>
      <c r="O59" s="169">
        <f t="shared" si="15"/>
        <v>75</v>
      </c>
      <c r="P59" s="170">
        <f t="shared" si="16"/>
        <v>450</v>
      </c>
      <c r="Q59" s="184"/>
      <c r="S59" s="85"/>
    </row>
    <row r="60" spans="1:19">
      <c r="A60" s="172"/>
      <c r="B60" s="185" t="s">
        <v>70</v>
      </c>
      <c r="C60" s="183"/>
      <c r="D60" s="159"/>
      <c r="E60" s="160"/>
      <c r="F60" s="183"/>
      <c r="G60" s="162"/>
      <c r="H60" s="163"/>
      <c r="I60" s="164"/>
      <c r="J60" s="165"/>
      <c r="K60" s="166"/>
      <c r="L60" s="167"/>
      <c r="M60" s="164"/>
      <c r="N60" s="168"/>
      <c r="O60" s="169"/>
      <c r="P60" s="170"/>
      <c r="Q60" s="184"/>
      <c r="S60" s="85"/>
    </row>
    <row r="61" spans="1:19" ht="63">
      <c r="A61" s="172">
        <f>IF(C61=0,"",1+MAX(A$9:A59))</f>
        <v>39</v>
      </c>
      <c r="B61" s="187" t="s">
        <v>102</v>
      </c>
      <c r="C61" s="183">
        <v>4</v>
      </c>
      <c r="D61" s="159">
        <v>0</v>
      </c>
      <c r="E61" s="160">
        <f t="shared" si="6"/>
        <v>4</v>
      </c>
      <c r="F61" s="183" t="s">
        <v>52</v>
      </c>
      <c r="G61" s="162">
        <v>240</v>
      </c>
      <c r="H61" s="163">
        <f t="shared" si="12"/>
        <v>960</v>
      </c>
      <c r="I61" s="164">
        <v>1</v>
      </c>
      <c r="J61" s="165" t="s">
        <v>65</v>
      </c>
      <c r="K61" s="166">
        <v>50</v>
      </c>
      <c r="L61" s="167">
        <v>1.3</v>
      </c>
      <c r="M61" s="164">
        <f t="shared" si="13"/>
        <v>5.2</v>
      </c>
      <c r="N61" s="168">
        <f t="shared" si="14"/>
        <v>260</v>
      </c>
      <c r="O61" s="169">
        <f t="shared" si="15"/>
        <v>305</v>
      </c>
      <c r="P61" s="170">
        <f t="shared" si="16"/>
        <v>1220</v>
      </c>
      <c r="Q61" s="184"/>
      <c r="S61" s="85"/>
    </row>
    <row r="62" spans="1:19" ht="63.75" thickBot="1">
      <c r="A62" s="188">
        <f>IF(C62=0,"",1+MAX(A$9:A61))</f>
        <v>40</v>
      </c>
      <c r="B62" s="189" t="s">
        <v>82</v>
      </c>
      <c r="C62" s="190">
        <v>7</v>
      </c>
      <c r="D62" s="191">
        <v>0</v>
      </c>
      <c r="E62" s="192">
        <f t="shared" si="6"/>
        <v>7</v>
      </c>
      <c r="F62" s="190" t="s">
        <v>52</v>
      </c>
      <c r="G62" s="193">
        <v>145</v>
      </c>
      <c r="H62" s="194">
        <f t="shared" si="12"/>
        <v>1015</v>
      </c>
      <c r="I62" s="195">
        <v>1</v>
      </c>
      <c r="J62" s="196" t="s">
        <v>65</v>
      </c>
      <c r="K62" s="197">
        <v>50</v>
      </c>
      <c r="L62" s="198">
        <v>0.5</v>
      </c>
      <c r="M62" s="195">
        <f t="shared" si="13"/>
        <v>3.5</v>
      </c>
      <c r="N62" s="199">
        <f t="shared" si="14"/>
        <v>175</v>
      </c>
      <c r="O62" s="200">
        <f t="shared" si="15"/>
        <v>170</v>
      </c>
      <c r="P62" s="201">
        <f t="shared" si="16"/>
        <v>1190</v>
      </c>
      <c r="Q62" s="202"/>
      <c r="S62" s="85"/>
    </row>
    <row r="63" spans="1:19" ht="16.5" thickBot="1">
      <c r="A63" s="116"/>
      <c r="B63" s="117"/>
      <c r="C63" s="118"/>
      <c r="D63" s="119"/>
      <c r="E63" s="120"/>
      <c r="F63" s="120"/>
      <c r="G63" s="120"/>
      <c r="H63" s="120"/>
      <c r="I63" s="120"/>
      <c r="J63" s="120"/>
      <c r="K63" s="120"/>
      <c r="L63" s="121"/>
      <c r="M63" s="120"/>
      <c r="N63" s="119"/>
      <c r="O63" s="120"/>
      <c r="P63" s="120"/>
      <c r="Q63" s="122"/>
      <c r="S63" s="85"/>
    </row>
    <row r="64" spans="1:19">
      <c r="A64" s="1" t="s">
        <v>66</v>
      </c>
      <c r="B64" s="111"/>
      <c r="C64" s="128"/>
      <c r="D64" s="129"/>
      <c r="E64" s="130"/>
      <c r="F64" s="130"/>
      <c r="G64" s="130"/>
      <c r="H64" s="130"/>
      <c r="I64" s="131"/>
      <c r="J64" s="132" t="s">
        <v>14</v>
      </c>
      <c r="K64" s="132"/>
      <c r="L64" s="133"/>
      <c r="M64" s="130"/>
      <c r="N64" s="131"/>
      <c r="O64" s="132"/>
      <c r="P64" s="132"/>
      <c r="Q64" s="134"/>
      <c r="S64" s="85"/>
    </row>
    <row r="65" spans="1:19">
      <c r="A65" s="1" t="s">
        <v>67</v>
      </c>
      <c r="B65" s="135"/>
      <c r="C65" s="128"/>
      <c r="D65" s="129"/>
      <c r="E65" s="130"/>
      <c r="F65" s="130"/>
      <c r="G65" s="130"/>
      <c r="H65" s="130"/>
      <c r="I65" s="131"/>
      <c r="J65" s="136" t="s">
        <v>15</v>
      </c>
      <c r="K65" s="136"/>
      <c r="L65" s="133"/>
      <c r="M65" s="130"/>
      <c r="N65" s="131"/>
      <c r="O65" s="136"/>
      <c r="P65" s="136"/>
      <c r="Q65" s="134"/>
      <c r="S65" s="85"/>
    </row>
    <row r="66" spans="1:19">
      <c r="A66" s="2"/>
      <c r="B66" s="111"/>
      <c r="C66" s="128"/>
      <c r="D66" s="128"/>
      <c r="E66" s="130"/>
      <c r="F66" s="130"/>
      <c r="G66" s="130"/>
      <c r="H66" s="130"/>
      <c r="I66" s="131"/>
      <c r="J66" s="136" t="s">
        <v>16</v>
      </c>
      <c r="K66" s="136"/>
      <c r="L66" s="133"/>
      <c r="M66" s="130"/>
      <c r="N66" s="131"/>
      <c r="O66" s="136"/>
      <c r="P66" s="136"/>
      <c r="Q66" s="134"/>
      <c r="S66" s="85"/>
    </row>
    <row r="67" spans="1:19">
      <c r="A67" s="3" t="s">
        <v>118</v>
      </c>
      <c r="B67" s="137"/>
      <c r="C67" s="128"/>
      <c r="D67" s="129"/>
      <c r="E67" s="130"/>
      <c r="F67" s="130"/>
      <c r="G67" s="130"/>
      <c r="H67" s="130"/>
      <c r="I67" s="131"/>
      <c r="J67" s="136" t="s">
        <v>17</v>
      </c>
      <c r="K67" s="136"/>
      <c r="L67" s="133"/>
      <c r="M67" s="130"/>
      <c r="N67" s="131"/>
      <c r="O67" s="136"/>
      <c r="P67" s="136"/>
      <c r="Q67" s="134"/>
      <c r="S67" s="85"/>
    </row>
    <row r="68" spans="1:19" ht="16.5" thickBot="1">
      <c r="A68" s="89"/>
      <c r="B68" s="90"/>
      <c r="C68" s="128"/>
      <c r="D68" s="138"/>
      <c r="E68" s="130"/>
      <c r="F68" s="130"/>
      <c r="G68" s="130"/>
      <c r="H68" s="130"/>
      <c r="I68" s="131"/>
      <c r="J68" s="136" t="s">
        <v>3</v>
      </c>
      <c r="K68" s="139">
        <f ca="1">TODAY()</f>
        <v>46151</v>
      </c>
      <c r="L68" s="140"/>
      <c r="M68" s="141"/>
      <c r="N68" s="131"/>
      <c r="O68" s="136"/>
      <c r="P68" s="139"/>
      <c r="Q68" s="142"/>
      <c r="S68" s="85"/>
    </row>
    <row r="69" spans="1:19" ht="36.75" thickBot="1">
      <c r="A69" s="123" t="s">
        <v>18</v>
      </c>
      <c r="B69" s="124" t="s">
        <v>5</v>
      </c>
      <c r="C69" s="124" t="s">
        <v>19</v>
      </c>
      <c r="D69" s="124" t="s">
        <v>20</v>
      </c>
      <c r="E69" s="125" t="s">
        <v>21</v>
      </c>
      <c r="F69" s="124" t="s">
        <v>22</v>
      </c>
      <c r="G69" s="124" t="s">
        <v>32</v>
      </c>
      <c r="H69" s="125" t="s">
        <v>6</v>
      </c>
      <c r="I69" s="125" t="s">
        <v>55</v>
      </c>
      <c r="J69" s="125" t="s">
        <v>54</v>
      </c>
      <c r="K69" s="125" t="s">
        <v>48</v>
      </c>
      <c r="L69" s="126" t="s">
        <v>49</v>
      </c>
      <c r="M69" s="125" t="s">
        <v>50</v>
      </c>
      <c r="N69" s="125" t="s">
        <v>7</v>
      </c>
      <c r="O69" s="124" t="s">
        <v>23</v>
      </c>
      <c r="P69" s="124" t="s">
        <v>8</v>
      </c>
      <c r="Q69" s="127" t="s">
        <v>24</v>
      </c>
      <c r="S69" s="85"/>
    </row>
    <row r="70" spans="1:19" ht="16.5" thickBot="1">
      <c r="A70" s="112"/>
      <c r="B70" s="113" t="s">
        <v>25</v>
      </c>
      <c r="C70" s="114"/>
      <c r="D70" s="114"/>
      <c r="E70" s="114"/>
      <c r="F70" s="114"/>
      <c r="G70" s="114"/>
      <c r="H70" s="114"/>
      <c r="I70" s="114"/>
      <c r="J70" s="114"/>
      <c r="K70" s="114"/>
      <c r="L70" s="114"/>
      <c r="M70" s="114"/>
      <c r="N70" s="114"/>
      <c r="O70" s="114"/>
      <c r="P70" s="114"/>
      <c r="Q70" s="115"/>
      <c r="S70" s="85"/>
    </row>
    <row r="71" spans="1:19" ht="63">
      <c r="A71" s="172">
        <f>IF(C71=0,"",1+MAX(A$9:A62))</f>
        <v>41</v>
      </c>
      <c r="B71" s="187" t="s">
        <v>86</v>
      </c>
      <c r="C71" s="183">
        <v>6</v>
      </c>
      <c r="D71" s="159">
        <v>0</v>
      </c>
      <c r="E71" s="160">
        <f t="shared" si="6"/>
        <v>6</v>
      </c>
      <c r="F71" s="183" t="s">
        <v>52</v>
      </c>
      <c r="G71" s="162">
        <v>65</v>
      </c>
      <c r="H71" s="163">
        <f t="shared" si="12"/>
        <v>390</v>
      </c>
      <c r="I71" s="164">
        <v>1</v>
      </c>
      <c r="J71" s="165" t="s">
        <v>65</v>
      </c>
      <c r="K71" s="166">
        <v>50</v>
      </c>
      <c r="L71" s="167">
        <v>0.5</v>
      </c>
      <c r="M71" s="164">
        <f t="shared" si="13"/>
        <v>3</v>
      </c>
      <c r="N71" s="168">
        <f t="shared" si="14"/>
        <v>150</v>
      </c>
      <c r="O71" s="169">
        <f t="shared" si="15"/>
        <v>90</v>
      </c>
      <c r="P71" s="170">
        <f t="shared" si="16"/>
        <v>540</v>
      </c>
      <c r="Q71" s="184"/>
      <c r="S71" s="85"/>
    </row>
    <row r="72" spans="1:19" ht="63">
      <c r="A72" s="172">
        <f>IF(C72=0,"",1+MAX(A$9:A71))</f>
        <v>42</v>
      </c>
      <c r="B72" s="187" t="s">
        <v>103</v>
      </c>
      <c r="C72" s="183">
        <v>6</v>
      </c>
      <c r="D72" s="159">
        <v>0</v>
      </c>
      <c r="E72" s="160">
        <f t="shared" si="6"/>
        <v>6</v>
      </c>
      <c r="F72" s="183" t="s">
        <v>52</v>
      </c>
      <c r="G72" s="162">
        <v>75</v>
      </c>
      <c r="H72" s="163">
        <f t="shared" si="12"/>
        <v>450</v>
      </c>
      <c r="I72" s="164">
        <v>1</v>
      </c>
      <c r="J72" s="165" t="s">
        <v>65</v>
      </c>
      <c r="K72" s="166">
        <v>50</v>
      </c>
      <c r="L72" s="167">
        <v>0.5</v>
      </c>
      <c r="M72" s="164">
        <f t="shared" si="13"/>
        <v>3</v>
      </c>
      <c r="N72" s="168">
        <f t="shared" si="14"/>
        <v>150</v>
      </c>
      <c r="O72" s="169">
        <f t="shared" si="15"/>
        <v>100</v>
      </c>
      <c r="P72" s="170">
        <f t="shared" si="16"/>
        <v>600</v>
      </c>
      <c r="Q72" s="184"/>
      <c r="S72" s="85"/>
    </row>
    <row r="73" spans="1:19" ht="63">
      <c r="A73" s="172">
        <f>IF(C73=0,"",1+MAX(A$9:A72))</f>
        <v>43</v>
      </c>
      <c r="B73" s="187" t="s">
        <v>88</v>
      </c>
      <c r="C73" s="183">
        <v>6</v>
      </c>
      <c r="D73" s="159">
        <v>0</v>
      </c>
      <c r="E73" s="160">
        <f t="shared" si="6"/>
        <v>6</v>
      </c>
      <c r="F73" s="183" t="s">
        <v>52</v>
      </c>
      <c r="G73" s="162">
        <v>109</v>
      </c>
      <c r="H73" s="163">
        <f t="shared" si="12"/>
        <v>654</v>
      </c>
      <c r="I73" s="164">
        <v>1</v>
      </c>
      <c r="J73" s="165" t="s">
        <v>65</v>
      </c>
      <c r="K73" s="166">
        <v>50</v>
      </c>
      <c r="L73" s="167">
        <v>0.5</v>
      </c>
      <c r="M73" s="164">
        <f t="shared" si="13"/>
        <v>3</v>
      </c>
      <c r="N73" s="168">
        <f t="shared" si="14"/>
        <v>150</v>
      </c>
      <c r="O73" s="169">
        <f t="shared" si="15"/>
        <v>134</v>
      </c>
      <c r="P73" s="170">
        <f t="shared" si="16"/>
        <v>804</v>
      </c>
      <c r="Q73" s="184"/>
      <c r="S73" s="85"/>
    </row>
    <row r="74" spans="1:19" ht="63">
      <c r="A74" s="172">
        <f>IF(C74=0,"",1+MAX(A$9:A73))</f>
        <v>44</v>
      </c>
      <c r="B74" s="187" t="s">
        <v>104</v>
      </c>
      <c r="C74" s="183">
        <v>6</v>
      </c>
      <c r="D74" s="159">
        <v>0</v>
      </c>
      <c r="E74" s="160">
        <f t="shared" si="6"/>
        <v>6</v>
      </c>
      <c r="F74" s="183" t="s">
        <v>52</v>
      </c>
      <c r="G74" s="162">
        <v>65</v>
      </c>
      <c r="H74" s="163">
        <f t="shared" si="12"/>
        <v>390</v>
      </c>
      <c r="I74" s="164">
        <v>1</v>
      </c>
      <c r="J74" s="165" t="s">
        <v>65</v>
      </c>
      <c r="K74" s="166">
        <v>50</v>
      </c>
      <c r="L74" s="167">
        <v>0.5</v>
      </c>
      <c r="M74" s="164">
        <f t="shared" si="13"/>
        <v>3</v>
      </c>
      <c r="N74" s="168">
        <f t="shared" si="14"/>
        <v>150</v>
      </c>
      <c r="O74" s="169">
        <f t="shared" si="15"/>
        <v>90</v>
      </c>
      <c r="P74" s="170">
        <f t="shared" si="16"/>
        <v>540</v>
      </c>
      <c r="Q74" s="184"/>
      <c r="S74" s="85"/>
    </row>
    <row r="75" spans="1:19" ht="63">
      <c r="A75" s="172">
        <f>IF(C75=0,"",1+MAX(A$9:A74))</f>
        <v>45</v>
      </c>
      <c r="B75" s="187" t="s">
        <v>91</v>
      </c>
      <c r="C75" s="183">
        <v>6</v>
      </c>
      <c r="D75" s="159">
        <v>0</v>
      </c>
      <c r="E75" s="160">
        <f t="shared" si="6"/>
        <v>6</v>
      </c>
      <c r="F75" s="183" t="s">
        <v>52</v>
      </c>
      <c r="G75" s="162">
        <v>109</v>
      </c>
      <c r="H75" s="163">
        <f t="shared" si="12"/>
        <v>654</v>
      </c>
      <c r="I75" s="164">
        <v>1</v>
      </c>
      <c r="J75" s="165" t="s">
        <v>65</v>
      </c>
      <c r="K75" s="166">
        <v>50</v>
      </c>
      <c r="L75" s="167">
        <v>0.5</v>
      </c>
      <c r="M75" s="164">
        <f t="shared" si="13"/>
        <v>3</v>
      </c>
      <c r="N75" s="168">
        <f t="shared" si="14"/>
        <v>150</v>
      </c>
      <c r="O75" s="169">
        <f t="shared" si="15"/>
        <v>134</v>
      </c>
      <c r="P75" s="170">
        <f t="shared" si="16"/>
        <v>804</v>
      </c>
      <c r="Q75" s="184"/>
      <c r="S75" s="85"/>
    </row>
    <row r="76" spans="1:19" ht="63">
      <c r="A76" s="172">
        <f>IF(C76=0,"",1+MAX(A$9:A75))</f>
        <v>46</v>
      </c>
      <c r="B76" s="187" t="s">
        <v>92</v>
      </c>
      <c r="C76" s="183">
        <v>6</v>
      </c>
      <c r="D76" s="159">
        <v>0</v>
      </c>
      <c r="E76" s="160">
        <f t="shared" si="6"/>
        <v>6</v>
      </c>
      <c r="F76" s="183" t="s">
        <v>52</v>
      </c>
      <c r="G76" s="162">
        <v>75</v>
      </c>
      <c r="H76" s="163">
        <f t="shared" si="12"/>
        <v>450</v>
      </c>
      <c r="I76" s="164">
        <v>1</v>
      </c>
      <c r="J76" s="165" t="s">
        <v>65</v>
      </c>
      <c r="K76" s="166">
        <v>50</v>
      </c>
      <c r="L76" s="167">
        <v>0.5</v>
      </c>
      <c r="M76" s="164">
        <f t="shared" si="13"/>
        <v>3</v>
      </c>
      <c r="N76" s="168">
        <f t="shared" si="14"/>
        <v>150</v>
      </c>
      <c r="O76" s="169">
        <f t="shared" si="15"/>
        <v>100</v>
      </c>
      <c r="P76" s="170">
        <f t="shared" si="16"/>
        <v>600</v>
      </c>
      <c r="Q76" s="184"/>
      <c r="S76" s="85"/>
    </row>
    <row r="77" spans="1:19" ht="63">
      <c r="A77" s="172">
        <f>IF(C77=0,"",1+MAX(A$9:A76))</f>
        <v>47</v>
      </c>
      <c r="B77" s="187" t="s">
        <v>93</v>
      </c>
      <c r="C77" s="183">
        <v>1</v>
      </c>
      <c r="D77" s="159">
        <v>0</v>
      </c>
      <c r="E77" s="160">
        <f t="shared" si="6"/>
        <v>1</v>
      </c>
      <c r="F77" s="183" t="s">
        <v>52</v>
      </c>
      <c r="G77" s="162">
        <v>225</v>
      </c>
      <c r="H77" s="163">
        <f t="shared" si="12"/>
        <v>225</v>
      </c>
      <c r="I77" s="164">
        <v>1</v>
      </c>
      <c r="J77" s="165" t="s">
        <v>65</v>
      </c>
      <c r="K77" s="166">
        <v>50</v>
      </c>
      <c r="L77" s="167">
        <v>1.3</v>
      </c>
      <c r="M77" s="164">
        <f t="shared" si="13"/>
        <v>1.3</v>
      </c>
      <c r="N77" s="168">
        <f t="shared" si="14"/>
        <v>65</v>
      </c>
      <c r="O77" s="169">
        <f t="shared" si="15"/>
        <v>290</v>
      </c>
      <c r="P77" s="170">
        <f t="shared" si="16"/>
        <v>290</v>
      </c>
      <c r="Q77" s="184"/>
      <c r="S77" s="85"/>
    </row>
    <row r="78" spans="1:19" ht="47.25">
      <c r="A78" s="172">
        <f>IF(C78=0,"",1+MAX(A$9:A77))</f>
        <v>48</v>
      </c>
      <c r="B78" s="187" t="s">
        <v>105</v>
      </c>
      <c r="C78" s="183">
        <v>2</v>
      </c>
      <c r="D78" s="159">
        <v>0</v>
      </c>
      <c r="E78" s="160">
        <f t="shared" si="6"/>
        <v>2</v>
      </c>
      <c r="F78" s="183" t="s">
        <v>52</v>
      </c>
      <c r="G78" s="162">
        <v>1350</v>
      </c>
      <c r="H78" s="163">
        <f t="shared" si="12"/>
        <v>2700</v>
      </c>
      <c r="I78" s="164">
        <v>1</v>
      </c>
      <c r="J78" s="165" t="s">
        <v>65</v>
      </c>
      <c r="K78" s="166">
        <v>50</v>
      </c>
      <c r="L78" s="167">
        <v>5</v>
      </c>
      <c r="M78" s="164">
        <f t="shared" si="13"/>
        <v>10</v>
      </c>
      <c r="N78" s="168">
        <f t="shared" si="14"/>
        <v>500</v>
      </c>
      <c r="O78" s="169">
        <f t="shared" si="15"/>
        <v>1600</v>
      </c>
      <c r="P78" s="170">
        <f t="shared" si="16"/>
        <v>3200</v>
      </c>
      <c r="Q78" s="184"/>
      <c r="S78" s="85"/>
    </row>
    <row r="79" spans="1:19" ht="63">
      <c r="A79" s="172">
        <f>IF(C79=0,"",1+MAX(A$9:A78))</f>
        <v>49</v>
      </c>
      <c r="B79" s="187" t="s">
        <v>96</v>
      </c>
      <c r="C79" s="183">
        <v>1</v>
      </c>
      <c r="D79" s="159">
        <v>0</v>
      </c>
      <c r="E79" s="160">
        <f t="shared" si="6"/>
        <v>1</v>
      </c>
      <c r="F79" s="183" t="s">
        <v>52</v>
      </c>
      <c r="G79" s="162">
        <v>75</v>
      </c>
      <c r="H79" s="163">
        <f t="shared" si="12"/>
        <v>75</v>
      </c>
      <c r="I79" s="164">
        <v>1</v>
      </c>
      <c r="J79" s="165" t="s">
        <v>65</v>
      </c>
      <c r="K79" s="166">
        <v>50</v>
      </c>
      <c r="L79" s="167">
        <v>0.5</v>
      </c>
      <c r="M79" s="164">
        <f t="shared" si="13"/>
        <v>0.5</v>
      </c>
      <c r="N79" s="168">
        <f t="shared" si="14"/>
        <v>25</v>
      </c>
      <c r="O79" s="169">
        <f t="shared" si="15"/>
        <v>100</v>
      </c>
      <c r="P79" s="170">
        <f t="shared" si="16"/>
        <v>100</v>
      </c>
      <c r="Q79" s="184"/>
      <c r="S79" s="85"/>
    </row>
    <row r="80" spans="1:19" ht="63">
      <c r="A80" s="172">
        <f>IF(C80=0,"",1+MAX(A$9:A79))</f>
        <v>50</v>
      </c>
      <c r="B80" s="187" t="s">
        <v>97</v>
      </c>
      <c r="C80" s="183">
        <v>12</v>
      </c>
      <c r="D80" s="159">
        <v>0</v>
      </c>
      <c r="E80" s="160">
        <f t="shared" si="6"/>
        <v>12</v>
      </c>
      <c r="F80" s="183" t="s">
        <v>52</v>
      </c>
      <c r="G80" s="162">
        <v>74</v>
      </c>
      <c r="H80" s="163">
        <f t="shared" si="12"/>
        <v>888</v>
      </c>
      <c r="I80" s="164">
        <v>1</v>
      </c>
      <c r="J80" s="165" t="s">
        <v>65</v>
      </c>
      <c r="K80" s="166">
        <v>50</v>
      </c>
      <c r="L80" s="167">
        <v>0.5</v>
      </c>
      <c r="M80" s="164">
        <f t="shared" si="13"/>
        <v>6</v>
      </c>
      <c r="N80" s="168">
        <f t="shared" si="14"/>
        <v>300</v>
      </c>
      <c r="O80" s="169">
        <f t="shared" si="15"/>
        <v>99</v>
      </c>
      <c r="P80" s="170">
        <f t="shared" si="16"/>
        <v>1188</v>
      </c>
      <c r="Q80" s="184"/>
      <c r="S80" s="85"/>
    </row>
    <row r="81" spans="1:19" ht="63">
      <c r="A81" s="172">
        <f>IF(C81=0,"",1+MAX(A$9:A80))</f>
        <v>51</v>
      </c>
      <c r="B81" s="187" t="s">
        <v>98</v>
      </c>
      <c r="C81" s="183">
        <v>4</v>
      </c>
      <c r="D81" s="159">
        <v>0</v>
      </c>
      <c r="E81" s="160">
        <f t="shared" si="6"/>
        <v>4</v>
      </c>
      <c r="F81" s="183" t="s">
        <v>52</v>
      </c>
      <c r="G81" s="162">
        <v>360</v>
      </c>
      <c r="H81" s="163">
        <f t="shared" si="12"/>
        <v>1440</v>
      </c>
      <c r="I81" s="164">
        <v>1</v>
      </c>
      <c r="J81" s="165" t="s">
        <v>65</v>
      </c>
      <c r="K81" s="166">
        <v>50</v>
      </c>
      <c r="L81" s="167">
        <v>1</v>
      </c>
      <c r="M81" s="164">
        <f t="shared" si="13"/>
        <v>4</v>
      </c>
      <c r="N81" s="168">
        <f t="shared" si="14"/>
        <v>200</v>
      </c>
      <c r="O81" s="169">
        <f t="shared" si="15"/>
        <v>410</v>
      </c>
      <c r="P81" s="170">
        <f t="shared" si="16"/>
        <v>1640</v>
      </c>
      <c r="Q81" s="184"/>
      <c r="S81" s="85"/>
    </row>
    <row r="82" spans="1:19" ht="63">
      <c r="A82" s="172">
        <f>IF(C82=0,"",1+MAX(A$9:A81))</f>
        <v>52</v>
      </c>
      <c r="B82" s="187" t="s">
        <v>99</v>
      </c>
      <c r="C82" s="183">
        <v>2</v>
      </c>
      <c r="D82" s="159">
        <v>0</v>
      </c>
      <c r="E82" s="160">
        <f t="shared" si="6"/>
        <v>2</v>
      </c>
      <c r="F82" s="183" t="s">
        <v>52</v>
      </c>
      <c r="G82" s="162">
        <v>74</v>
      </c>
      <c r="H82" s="163">
        <f t="shared" si="12"/>
        <v>148</v>
      </c>
      <c r="I82" s="164">
        <v>1</v>
      </c>
      <c r="J82" s="165" t="s">
        <v>65</v>
      </c>
      <c r="K82" s="166">
        <v>50</v>
      </c>
      <c r="L82" s="167">
        <v>0.5</v>
      </c>
      <c r="M82" s="164">
        <f t="shared" si="13"/>
        <v>1</v>
      </c>
      <c r="N82" s="168">
        <f t="shared" si="14"/>
        <v>50</v>
      </c>
      <c r="O82" s="169">
        <f t="shared" si="15"/>
        <v>99</v>
      </c>
      <c r="P82" s="170">
        <f t="shared" si="16"/>
        <v>198</v>
      </c>
      <c r="Q82" s="184"/>
      <c r="S82" s="85"/>
    </row>
    <row r="83" spans="1:19" ht="63">
      <c r="A83" s="172">
        <f>IF(C83=0,"",1+MAX(A$9:A82))</f>
        <v>53</v>
      </c>
      <c r="B83" s="187" t="s">
        <v>100</v>
      </c>
      <c r="C83" s="183">
        <v>2</v>
      </c>
      <c r="D83" s="159">
        <v>0</v>
      </c>
      <c r="E83" s="160">
        <f t="shared" si="6"/>
        <v>2</v>
      </c>
      <c r="F83" s="183" t="s">
        <v>52</v>
      </c>
      <c r="G83" s="162">
        <v>62</v>
      </c>
      <c r="H83" s="163">
        <f t="shared" si="12"/>
        <v>124</v>
      </c>
      <c r="I83" s="164">
        <v>1</v>
      </c>
      <c r="J83" s="165" t="s">
        <v>65</v>
      </c>
      <c r="K83" s="166">
        <v>50</v>
      </c>
      <c r="L83" s="167">
        <v>0.5</v>
      </c>
      <c r="M83" s="164">
        <f t="shared" si="13"/>
        <v>1</v>
      </c>
      <c r="N83" s="168">
        <f t="shared" si="14"/>
        <v>50</v>
      </c>
      <c r="O83" s="169">
        <f t="shared" si="15"/>
        <v>87</v>
      </c>
      <c r="P83" s="170">
        <f t="shared" si="16"/>
        <v>174</v>
      </c>
      <c r="Q83" s="184"/>
      <c r="S83" s="85"/>
    </row>
    <row r="84" spans="1:19" ht="63">
      <c r="A84" s="172">
        <f>IF(C84=0,"",1+MAX(A$9:A83))</f>
        <v>54</v>
      </c>
      <c r="B84" s="187" t="s">
        <v>101</v>
      </c>
      <c r="C84" s="183">
        <v>2</v>
      </c>
      <c r="D84" s="159">
        <v>0</v>
      </c>
      <c r="E84" s="160">
        <f t="shared" si="6"/>
        <v>2</v>
      </c>
      <c r="F84" s="183" t="s">
        <v>52</v>
      </c>
      <c r="G84" s="162">
        <v>50</v>
      </c>
      <c r="H84" s="163">
        <f t="shared" si="12"/>
        <v>100</v>
      </c>
      <c r="I84" s="164">
        <v>1</v>
      </c>
      <c r="J84" s="165" t="s">
        <v>65</v>
      </c>
      <c r="K84" s="166">
        <v>50</v>
      </c>
      <c r="L84" s="167">
        <v>0.5</v>
      </c>
      <c r="M84" s="164">
        <f t="shared" si="13"/>
        <v>1</v>
      </c>
      <c r="N84" s="168">
        <f t="shared" si="14"/>
        <v>50</v>
      </c>
      <c r="O84" s="169">
        <f t="shared" si="15"/>
        <v>75</v>
      </c>
      <c r="P84" s="170">
        <f t="shared" si="16"/>
        <v>150</v>
      </c>
      <c r="Q84" s="184"/>
      <c r="S84" s="85"/>
    </row>
    <row r="85" spans="1:19">
      <c r="A85" s="172" t="str">
        <f>IF(C85=0,"",1+MAX(A$9:A84))</f>
        <v/>
      </c>
      <c r="B85" s="203" t="s">
        <v>106</v>
      </c>
      <c r="C85" s="183"/>
      <c r="D85" s="159"/>
      <c r="E85" s="160"/>
      <c r="F85" s="183"/>
      <c r="G85" s="162"/>
      <c r="H85" s="163"/>
      <c r="I85" s="164"/>
      <c r="J85" s="165"/>
      <c r="K85" s="166"/>
      <c r="L85" s="167"/>
      <c r="M85" s="164"/>
      <c r="N85" s="168"/>
      <c r="O85" s="169"/>
      <c r="P85" s="170"/>
      <c r="Q85" s="184"/>
      <c r="S85" s="85"/>
    </row>
    <row r="86" spans="1:19" ht="63.75" thickBot="1">
      <c r="A86" s="188">
        <f>IF(C86=0,"",1+MAX(A$9:A85))</f>
        <v>55</v>
      </c>
      <c r="B86" s="189" t="s">
        <v>102</v>
      </c>
      <c r="C86" s="190">
        <v>2</v>
      </c>
      <c r="D86" s="191">
        <v>0</v>
      </c>
      <c r="E86" s="192">
        <f t="shared" si="6"/>
        <v>2</v>
      </c>
      <c r="F86" s="190" t="s">
        <v>52</v>
      </c>
      <c r="G86" s="193">
        <v>300</v>
      </c>
      <c r="H86" s="194">
        <f t="shared" ref="H86:H96" si="17">G86*E86</f>
        <v>600</v>
      </c>
      <c r="I86" s="195">
        <v>1</v>
      </c>
      <c r="J86" s="196" t="s">
        <v>65</v>
      </c>
      <c r="K86" s="197">
        <v>50</v>
      </c>
      <c r="L86" s="198">
        <v>1.3</v>
      </c>
      <c r="M86" s="195">
        <f t="shared" ref="M86:M96" si="18">L86*E86</f>
        <v>2.6</v>
      </c>
      <c r="N86" s="199">
        <f t="shared" ref="N86:N96" si="19">M86*K86</f>
        <v>130</v>
      </c>
      <c r="O86" s="200">
        <f t="shared" ref="O86:O96" si="20">(H86+N86)/E86</f>
        <v>365</v>
      </c>
      <c r="P86" s="201">
        <f t="shared" ref="P86:P96" si="21">O86*E86</f>
        <v>730</v>
      </c>
      <c r="Q86" s="202"/>
      <c r="S86" s="85"/>
    </row>
    <row r="87" spans="1:19" ht="16.5" thickBot="1">
      <c r="A87" s="116"/>
      <c r="B87" s="117"/>
      <c r="C87" s="118"/>
      <c r="D87" s="119"/>
      <c r="E87" s="120"/>
      <c r="F87" s="120"/>
      <c r="G87" s="120"/>
      <c r="H87" s="120"/>
      <c r="I87" s="120"/>
      <c r="J87" s="120"/>
      <c r="K87" s="120"/>
      <c r="L87" s="121"/>
      <c r="M87" s="120"/>
      <c r="N87" s="119"/>
      <c r="O87" s="120"/>
      <c r="P87" s="120"/>
      <c r="Q87" s="122"/>
      <c r="S87" s="85"/>
    </row>
    <row r="88" spans="1:19">
      <c r="A88" s="1" t="s">
        <v>66</v>
      </c>
      <c r="B88" s="111"/>
      <c r="C88" s="128"/>
      <c r="D88" s="129"/>
      <c r="E88" s="130"/>
      <c r="F88" s="130"/>
      <c r="G88" s="130"/>
      <c r="H88" s="130"/>
      <c r="I88" s="131"/>
      <c r="J88" s="132" t="s">
        <v>14</v>
      </c>
      <c r="K88" s="132"/>
      <c r="L88" s="133"/>
      <c r="M88" s="130"/>
      <c r="N88" s="131"/>
      <c r="O88" s="132"/>
      <c r="P88" s="132"/>
      <c r="Q88" s="134"/>
      <c r="S88" s="85"/>
    </row>
    <row r="89" spans="1:19">
      <c r="A89" s="1" t="s">
        <v>67</v>
      </c>
      <c r="B89" s="135"/>
      <c r="C89" s="128"/>
      <c r="D89" s="129"/>
      <c r="E89" s="130"/>
      <c r="F89" s="130"/>
      <c r="G89" s="130"/>
      <c r="H89" s="130"/>
      <c r="I89" s="131"/>
      <c r="J89" s="136" t="s">
        <v>15</v>
      </c>
      <c r="K89" s="136"/>
      <c r="L89" s="133"/>
      <c r="M89" s="130"/>
      <c r="N89" s="131"/>
      <c r="O89" s="136"/>
      <c r="P89" s="136"/>
      <c r="Q89" s="134"/>
      <c r="S89" s="85"/>
    </row>
    <row r="90" spans="1:19">
      <c r="A90" s="2"/>
      <c r="B90" s="111"/>
      <c r="C90" s="128"/>
      <c r="D90" s="128"/>
      <c r="E90" s="130"/>
      <c r="F90" s="130"/>
      <c r="G90" s="130"/>
      <c r="H90" s="130"/>
      <c r="I90" s="131"/>
      <c r="J90" s="136" t="s">
        <v>16</v>
      </c>
      <c r="K90" s="136"/>
      <c r="L90" s="133"/>
      <c r="M90" s="130"/>
      <c r="N90" s="131"/>
      <c r="O90" s="136"/>
      <c r="P90" s="136"/>
      <c r="Q90" s="134"/>
      <c r="S90" s="85"/>
    </row>
    <row r="91" spans="1:19">
      <c r="A91" s="3" t="s">
        <v>118</v>
      </c>
      <c r="B91" s="137"/>
      <c r="C91" s="128"/>
      <c r="D91" s="129"/>
      <c r="E91" s="130"/>
      <c r="F91" s="130"/>
      <c r="G91" s="130"/>
      <c r="H91" s="130"/>
      <c r="I91" s="131"/>
      <c r="J91" s="136" t="s">
        <v>17</v>
      </c>
      <c r="K91" s="136"/>
      <c r="L91" s="133"/>
      <c r="M91" s="130"/>
      <c r="N91" s="131"/>
      <c r="O91" s="136"/>
      <c r="P91" s="136"/>
      <c r="Q91" s="134"/>
      <c r="S91" s="85"/>
    </row>
    <row r="92" spans="1:19" ht="16.5" thickBot="1">
      <c r="A92" s="89"/>
      <c r="B92" s="90"/>
      <c r="C92" s="128"/>
      <c r="D92" s="138"/>
      <c r="E92" s="130"/>
      <c r="F92" s="130"/>
      <c r="G92" s="130"/>
      <c r="H92" s="130"/>
      <c r="I92" s="131"/>
      <c r="J92" s="136" t="s">
        <v>3</v>
      </c>
      <c r="K92" s="139">
        <f ca="1">TODAY()</f>
        <v>46151</v>
      </c>
      <c r="L92" s="140"/>
      <c r="M92" s="141"/>
      <c r="N92" s="131"/>
      <c r="O92" s="136"/>
      <c r="P92" s="139"/>
      <c r="Q92" s="142"/>
      <c r="S92" s="85"/>
    </row>
    <row r="93" spans="1:19" ht="36.75" thickBot="1">
      <c r="A93" s="123" t="s">
        <v>18</v>
      </c>
      <c r="B93" s="124" t="s">
        <v>5</v>
      </c>
      <c r="C93" s="124" t="s">
        <v>19</v>
      </c>
      <c r="D93" s="124" t="s">
        <v>20</v>
      </c>
      <c r="E93" s="125" t="s">
        <v>21</v>
      </c>
      <c r="F93" s="124" t="s">
        <v>22</v>
      </c>
      <c r="G93" s="124" t="s">
        <v>32</v>
      </c>
      <c r="H93" s="125" t="s">
        <v>6</v>
      </c>
      <c r="I93" s="125" t="s">
        <v>55</v>
      </c>
      <c r="J93" s="125" t="s">
        <v>54</v>
      </c>
      <c r="K93" s="125" t="s">
        <v>48</v>
      </c>
      <c r="L93" s="126" t="s">
        <v>49</v>
      </c>
      <c r="M93" s="125" t="s">
        <v>50</v>
      </c>
      <c r="N93" s="125" t="s">
        <v>7</v>
      </c>
      <c r="O93" s="124" t="s">
        <v>23</v>
      </c>
      <c r="P93" s="124" t="s">
        <v>8</v>
      </c>
      <c r="Q93" s="127" t="s">
        <v>24</v>
      </c>
      <c r="S93" s="85"/>
    </row>
    <row r="94" spans="1:19" ht="16.5" thickBot="1">
      <c r="A94" s="112"/>
      <c r="B94" s="113" t="s">
        <v>25</v>
      </c>
      <c r="C94" s="114"/>
      <c r="D94" s="114"/>
      <c r="E94" s="114"/>
      <c r="F94" s="114"/>
      <c r="G94" s="114"/>
      <c r="H94" s="114"/>
      <c r="I94" s="114"/>
      <c r="J94" s="114"/>
      <c r="K94" s="114"/>
      <c r="L94" s="114"/>
      <c r="M94" s="114"/>
      <c r="N94" s="114"/>
      <c r="O94" s="114"/>
      <c r="P94" s="114"/>
      <c r="Q94" s="115"/>
      <c r="S94" s="85"/>
    </row>
    <row r="95" spans="1:19" ht="63">
      <c r="A95" s="172">
        <f>IF(C95=0,"",1+MAX(A$9:A86))</f>
        <v>56</v>
      </c>
      <c r="B95" s="187" t="s">
        <v>81</v>
      </c>
      <c r="C95" s="183">
        <v>2</v>
      </c>
      <c r="D95" s="159">
        <v>0</v>
      </c>
      <c r="E95" s="160">
        <f t="shared" si="6"/>
        <v>2</v>
      </c>
      <c r="F95" s="183" t="s">
        <v>52</v>
      </c>
      <c r="G95" s="162">
        <v>16</v>
      </c>
      <c r="H95" s="163">
        <f t="shared" si="17"/>
        <v>32</v>
      </c>
      <c r="I95" s="164">
        <v>1</v>
      </c>
      <c r="J95" s="165" t="s">
        <v>65</v>
      </c>
      <c r="K95" s="166">
        <v>50</v>
      </c>
      <c r="L95" s="167">
        <v>0.23</v>
      </c>
      <c r="M95" s="164">
        <f t="shared" si="18"/>
        <v>0.46</v>
      </c>
      <c r="N95" s="168">
        <f t="shared" si="19"/>
        <v>23</v>
      </c>
      <c r="O95" s="169">
        <f t="shared" si="20"/>
        <v>27.5</v>
      </c>
      <c r="P95" s="170">
        <f t="shared" si="21"/>
        <v>55</v>
      </c>
      <c r="Q95" s="184"/>
      <c r="S95" s="85"/>
    </row>
    <row r="96" spans="1:19" ht="63">
      <c r="A96" s="172">
        <f>IF(C96=0,"",1+MAX(A$9:A95))</f>
        <v>57</v>
      </c>
      <c r="B96" s="187" t="s">
        <v>82</v>
      </c>
      <c r="C96" s="183">
        <v>6</v>
      </c>
      <c r="D96" s="159">
        <v>0</v>
      </c>
      <c r="E96" s="160">
        <f t="shared" si="6"/>
        <v>6</v>
      </c>
      <c r="F96" s="183" t="s">
        <v>52</v>
      </c>
      <c r="G96" s="162">
        <v>145</v>
      </c>
      <c r="H96" s="163">
        <f t="shared" si="17"/>
        <v>870</v>
      </c>
      <c r="I96" s="164">
        <v>1</v>
      </c>
      <c r="J96" s="165" t="s">
        <v>65</v>
      </c>
      <c r="K96" s="166">
        <v>50</v>
      </c>
      <c r="L96" s="167">
        <v>0.5</v>
      </c>
      <c r="M96" s="164">
        <f t="shared" si="18"/>
        <v>3</v>
      </c>
      <c r="N96" s="168">
        <f t="shared" si="19"/>
        <v>150</v>
      </c>
      <c r="O96" s="169">
        <f t="shared" si="20"/>
        <v>170</v>
      </c>
      <c r="P96" s="170">
        <f t="shared" si="21"/>
        <v>1020</v>
      </c>
      <c r="Q96" s="184"/>
      <c r="S96" s="85"/>
    </row>
    <row r="97" spans="1:19" ht="63">
      <c r="A97" s="172">
        <f>IF(C97=0,"",1+MAX(A$9:A96))</f>
        <v>58</v>
      </c>
      <c r="B97" s="187" t="s">
        <v>107</v>
      </c>
      <c r="C97" s="183">
        <v>2</v>
      </c>
      <c r="D97" s="159">
        <v>0</v>
      </c>
      <c r="E97" s="160">
        <f t="shared" si="6"/>
        <v>2</v>
      </c>
      <c r="F97" s="183" t="s">
        <v>52</v>
      </c>
      <c r="G97" s="162">
        <v>65</v>
      </c>
      <c r="H97" s="163">
        <f t="shared" si="12"/>
        <v>130</v>
      </c>
      <c r="I97" s="164">
        <v>1</v>
      </c>
      <c r="J97" s="165" t="s">
        <v>65</v>
      </c>
      <c r="K97" s="166">
        <v>50</v>
      </c>
      <c r="L97" s="167">
        <v>0.5</v>
      </c>
      <c r="M97" s="164">
        <f t="shared" si="13"/>
        <v>1</v>
      </c>
      <c r="N97" s="168">
        <f t="shared" si="14"/>
        <v>50</v>
      </c>
      <c r="O97" s="169">
        <f t="shared" si="15"/>
        <v>90</v>
      </c>
      <c r="P97" s="170">
        <f t="shared" si="16"/>
        <v>180</v>
      </c>
      <c r="Q97" s="184"/>
      <c r="S97" s="85"/>
    </row>
    <row r="98" spans="1:19" ht="63">
      <c r="A98" s="172">
        <f>IF(C98=0,"",1+MAX(A$9:A97))</f>
        <v>59</v>
      </c>
      <c r="B98" s="187" t="s">
        <v>86</v>
      </c>
      <c r="C98" s="183">
        <v>6</v>
      </c>
      <c r="D98" s="159">
        <v>0</v>
      </c>
      <c r="E98" s="160">
        <f t="shared" si="6"/>
        <v>6</v>
      </c>
      <c r="F98" s="183" t="s">
        <v>52</v>
      </c>
      <c r="G98" s="162">
        <v>65</v>
      </c>
      <c r="H98" s="163">
        <f t="shared" si="12"/>
        <v>390</v>
      </c>
      <c r="I98" s="164">
        <v>1</v>
      </c>
      <c r="J98" s="165" t="s">
        <v>65</v>
      </c>
      <c r="K98" s="166">
        <v>50</v>
      </c>
      <c r="L98" s="167">
        <v>0.5</v>
      </c>
      <c r="M98" s="164">
        <f t="shared" si="13"/>
        <v>3</v>
      </c>
      <c r="N98" s="168">
        <f t="shared" si="14"/>
        <v>150</v>
      </c>
      <c r="O98" s="169">
        <f t="shared" si="15"/>
        <v>90</v>
      </c>
      <c r="P98" s="170">
        <f t="shared" si="16"/>
        <v>540</v>
      </c>
      <c r="Q98" s="184"/>
      <c r="S98" s="85"/>
    </row>
    <row r="99" spans="1:19" ht="63">
      <c r="A99" s="172">
        <f>IF(C99=0,"",1+MAX(A$9:A98))</f>
        <v>60</v>
      </c>
      <c r="B99" s="187" t="s">
        <v>87</v>
      </c>
      <c r="C99" s="183">
        <v>6</v>
      </c>
      <c r="D99" s="159">
        <v>0</v>
      </c>
      <c r="E99" s="160">
        <f t="shared" si="6"/>
        <v>6</v>
      </c>
      <c r="F99" s="183" t="s">
        <v>52</v>
      </c>
      <c r="G99" s="162">
        <v>75</v>
      </c>
      <c r="H99" s="163">
        <f t="shared" si="12"/>
        <v>450</v>
      </c>
      <c r="I99" s="164">
        <v>1</v>
      </c>
      <c r="J99" s="165" t="s">
        <v>65</v>
      </c>
      <c r="K99" s="166">
        <v>50</v>
      </c>
      <c r="L99" s="167">
        <v>0.5</v>
      </c>
      <c r="M99" s="164">
        <f t="shared" si="13"/>
        <v>3</v>
      </c>
      <c r="N99" s="168">
        <f t="shared" si="14"/>
        <v>150</v>
      </c>
      <c r="O99" s="169">
        <f t="shared" si="15"/>
        <v>100</v>
      </c>
      <c r="P99" s="170">
        <f t="shared" si="16"/>
        <v>600</v>
      </c>
      <c r="Q99" s="184"/>
      <c r="S99" s="85"/>
    </row>
    <row r="100" spans="1:19" ht="63">
      <c r="A100" s="172">
        <f>IF(C100=0,"",1+MAX(A$9:A99))</f>
        <v>61</v>
      </c>
      <c r="B100" s="187" t="s">
        <v>88</v>
      </c>
      <c r="C100" s="183">
        <v>6</v>
      </c>
      <c r="D100" s="159">
        <v>0</v>
      </c>
      <c r="E100" s="160">
        <f t="shared" si="6"/>
        <v>6</v>
      </c>
      <c r="F100" s="183" t="s">
        <v>52</v>
      </c>
      <c r="G100" s="162">
        <v>109</v>
      </c>
      <c r="H100" s="163">
        <f t="shared" si="12"/>
        <v>654</v>
      </c>
      <c r="I100" s="164">
        <v>1</v>
      </c>
      <c r="J100" s="165" t="s">
        <v>65</v>
      </c>
      <c r="K100" s="166">
        <v>50</v>
      </c>
      <c r="L100" s="167">
        <v>0.5</v>
      </c>
      <c r="M100" s="164">
        <f t="shared" si="13"/>
        <v>3</v>
      </c>
      <c r="N100" s="168">
        <f t="shared" si="14"/>
        <v>150</v>
      </c>
      <c r="O100" s="169">
        <f t="shared" si="15"/>
        <v>134</v>
      </c>
      <c r="P100" s="170">
        <f t="shared" si="16"/>
        <v>804</v>
      </c>
      <c r="Q100" s="184"/>
      <c r="S100" s="85"/>
    </row>
    <row r="101" spans="1:19" ht="63">
      <c r="A101" s="172">
        <f>IF(C101=0,"",1+MAX(A$9:A100))</f>
        <v>62</v>
      </c>
      <c r="B101" s="187" t="s">
        <v>108</v>
      </c>
      <c r="C101" s="183">
        <v>6</v>
      </c>
      <c r="D101" s="159">
        <v>0</v>
      </c>
      <c r="E101" s="160">
        <f t="shared" si="6"/>
        <v>6</v>
      </c>
      <c r="F101" s="183" t="s">
        <v>52</v>
      </c>
      <c r="G101" s="162">
        <v>65</v>
      </c>
      <c r="H101" s="163">
        <f t="shared" si="12"/>
        <v>390</v>
      </c>
      <c r="I101" s="164">
        <v>1</v>
      </c>
      <c r="J101" s="165" t="s">
        <v>65</v>
      </c>
      <c r="K101" s="166">
        <v>50</v>
      </c>
      <c r="L101" s="167">
        <v>0.5</v>
      </c>
      <c r="M101" s="164">
        <f t="shared" si="13"/>
        <v>3</v>
      </c>
      <c r="N101" s="168">
        <f t="shared" si="14"/>
        <v>150</v>
      </c>
      <c r="O101" s="169">
        <f t="shared" si="15"/>
        <v>90</v>
      </c>
      <c r="P101" s="170">
        <f t="shared" si="16"/>
        <v>540</v>
      </c>
      <c r="Q101" s="184"/>
      <c r="S101" s="85"/>
    </row>
    <row r="102" spans="1:19" ht="63">
      <c r="A102" s="172">
        <f>IF(C102=0,"",1+MAX(A$9:A101))</f>
        <v>63</v>
      </c>
      <c r="B102" s="187" t="s">
        <v>109</v>
      </c>
      <c r="C102" s="183">
        <v>6</v>
      </c>
      <c r="D102" s="159">
        <v>0</v>
      </c>
      <c r="E102" s="160">
        <f t="shared" si="6"/>
        <v>6</v>
      </c>
      <c r="F102" s="183" t="s">
        <v>52</v>
      </c>
      <c r="G102" s="162">
        <v>109</v>
      </c>
      <c r="H102" s="163">
        <f t="shared" si="12"/>
        <v>654</v>
      </c>
      <c r="I102" s="164">
        <v>1</v>
      </c>
      <c r="J102" s="165" t="s">
        <v>65</v>
      </c>
      <c r="K102" s="166">
        <v>50</v>
      </c>
      <c r="L102" s="167">
        <v>0.5</v>
      </c>
      <c r="M102" s="164">
        <f t="shared" si="13"/>
        <v>3</v>
      </c>
      <c r="N102" s="168">
        <f t="shared" si="14"/>
        <v>150</v>
      </c>
      <c r="O102" s="169">
        <f t="shared" si="15"/>
        <v>134</v>
      </c>
      <c r="P102" s="170">
        <f t="shared" si="16"/>
        <v>804</v>
      </c>
      <c r="Q102" s="184"/>
      <c r="S102" s="85"/>
    </row>
    <row r="103" spans="1:19" ht="63">
      <c r="A103" s="172">
        <f>IF(C103=0,"",1+MAX(A$9:A102))</f>
        <v>64</v>
      </c>
      <c r="B103" s="187" t="s">
        <v>104</v>
      </c>
      <c r="C103" s="183">
        <v>4</v>
      </c>
      <c r="D103" s="159">
        <v>0</v>
      </c>
      <c r="E103" s="160">
        <f t="shared" si="6"/>
        <v>4</v>
      </c>
      <c r="F103" s="183" t="s">
        <v>52</v>
      </c>
      <c r="G103" s="162">
        <v>65</v>
      </c>
      <c r="H103" s="163">
        <f t="shared" si="12"/>
        <v>260</v>
      </c>
      <c r="I103" s="164">
        <v>1</v>
      </c>
      <c r="J103" s="165" t="s">
        <v>65</v>
      </c>
      <c r="K103" s="166">
        <v>50</v>
      </c>
      <c r="L103" s="167">
        <v>0.5</v>
      </c>
      <c r="M103" s="164">
        <f t="shared" si="13"/>
        <v>2</v>
      </c>
      <c r="N103" s="168">
        <f t="shared" si="14"/>
        <v>100</v>
      </c>
      <c r="O103" s="169">
        <f t="shared" si="15"/>
        <v>90</v>
      </c>
      <c r="P103" s="170">
        <f t="shared" si="16"/>
        <v>360</v>
      </c>
      <c r="Q103" s="184"/>
      <c r="S103" s="85"/>
    </row>
    <row r="104" spans="1:19" ht="63">
      <c r="A104" s="172">
        <f>IF(C104=0,"",1+MAX(A$9:A103))</f>
        <v>65</v>
      </c>
      <c r="B104" s="187" t="s">
        <v>91</v>
      </c>
      <c r="C104" s="183">
        <v>4</v>
      </c>
      <c r="D104" s="159">
        <v>0</v>
      </c>
      <c r="E104" s="160">
        <f t="shared" si="6"/>
        <v>4</v>
      </c>
      <c r="F104" s="183" t="s">
        <v>52</v>
      </c>
      <c r="G104" s="162">
        <v>109</v>
      </c>
      <c r="H104" s="163">
        <f t="shared" si="12"/>
        <v>436</v>
      </c>
      <c r="I104" s="164">
        <v>1</v>
      </c>
      <c r="J104" s="165" t="s">
        <v>65</v>
      </c>
      <c r="K104" s="166">
        <v>50</v>
      </c>
      <c r="L104" s="167">
        <v>0.5</v>
      </c>
      <c r="M104" s="164">
        <f t="shared" si="13"/>
        <v>2</v>
      </c>
      <c r="N104" s="168">
        <f t="shared" si="14"/>
        <v>100</v>
      </c>
      <c r="O104" s="169">
        <f t="shared" si="15"/>
        <v>134</v>
      </c>
      <c r="P104" s="170">
        <f t="shared" si="16"/>
        <v>536</v>
      </c>
      <c r="Q104" s="184"/>
      <c r="S104" s="85"/>
    </row>
    <row r="105" spans="1:19" ht="63">
      <c r="A105" s="172">
        <f>IF(C105=0,"",1+MAX(A$9:A104))</f>
        <v>66</v>
      </c>
      <c r="B105" s="187" t="s">
        <v>92</v>
      </c>
      <c r="C105" s="183">
        <v>4</v>
      </c>
      <c r="D105" s="159">
        <v>0</v>
      </c>
      <c r="E105" s="160">
        <f t="shared" si="6"/>
        <v>4</v>
      </c>
      <c r="F105" s="183" t="s">
        <v>52</v>
      </c>
      <c r="G105" s="162">
        <v>75</v>
      </c>
      <c r="H105" s="163">
        <f t="shared" si="12"/>
        <v>300</v>
      </c>
      <c r="I105" s="164">
        <v>1</v>
      </c>
      <c r="J105" s="165" t="s">
        <v>65</v>
      </c>
      <c r="K105" s="166">
        <v>50</v>
      </c>
      <c r="L105" s="167">
        <v>0.5</v>
      </c>
      <c r="M105" s="164">
        <f t="shared" si="13"/>
        <v>2</v>
      </c>
      <c r="N105" s="168">
        <f t="shared" si="14"/>
        <v>100</v>
      </c>
      <c r="O105" s="169">
        <f t="shared" si="15"/>
        <v>100</v>
      </c>
      <c r="P105" s="170">
        <f t="shared" si="16"/>
        <v>400</v>
      </c>
      <c r="Q105" s="184"/>
      <c r="S105" s="85"/>
    </row>
    <row r="106" spans="1:19" ht="63">
      <c r="A106" s="172">
        <f>IF(C106=0,"",1+MAX(A$9:A105))</f>
        <v>67</v>
      </c>
      <c r="B106" s="187" t="s">
        <v>93</v>
      </c>
      <c r="C106" s="183">
        <v>1</v>
      </c>
      <c r="D106" s="159">
        <v>0</v>
      </c>
      <c r="E106" s="160">
        <f t="shared" si="6"/>
        <v>1</v>
      </c>
      <c r="F106" s="183" t="s">
        <v>52</v>
      </c>
      <c r="G106" s="162">
        <v>225</v>
      </c>
      <c r="H106" s="163">
        <f t="shared" si="12"/>
        <v>225</v>
      </c>
      <c r="I106" s="164">
        <v>1</v>
      </c>
      <c r="J106" s="165" t="s">
        <v>65</v>
      </c>
      <c r="K106" s="166">
        <v>50</v>
      </c>
      <c r="L106" s="167">
        <v>1.3</v>
      </c>
      <c r="M106" s="164">
        <f t="shared" si="13"/>
        <v>1.3</v>
      </c>
      <c r="N106" s="168">
        <f t="shared" si="14"/>
        <v>65</v>
      </c>
      <c r="O106" s="169">
        <f t="shared" si="15"/>
        <v>290</v>
      </c>
      <c r="P106" s="170">
        <f t="shared" si="16"/>
        <v>290</v>
      </c>
      <c r="Q106" s="184"/>
      <c r="S106" s="85"/>
    </row>
    <row r="107" spans="1:19" ht="47.25">
      <c r="A107" s="172">
        <f>IF(C107=0,"",1+MAX(A$9:A106))</f>
        <v>68</v>
      </c>
      <c r="B107" s="187" t="s">
        <v>110</v>
      </c>
      <c r="C107" s="183">
        <v>2</v>
      </c>
      <c r="D107" s="159">
        <v>0</v>
      </c>
      <c r="E107" s="160">
        <f t="shared" si="6"/>
        <v>2</v>
      </c>
      <c r="F107" s="183" t="s">
        <v>52</v>
      </c>
      <c r="G107" s="162">
        <v>1350</v>
      </c>
      <c r="H107" s="163">
        <f t="shared" si="12"/>
        <v>2700</v>
      </c>
      <c r="I107" s="164">
        <v>1</v>
      </c>
      <c r="J107" s="165" t="s">
        <v>65</v>
      </c>
      <c r="K107" s="166">
        <v>50</v>
      </c>
      <c r="L107" s="167">
        <v>5</v>
      </c>
      <c r="M107" s="164">
        <f t="shared" si="13"/>
        <v>10</v>
      </c>
      <c r="N107" s="168">
        <f t="shared" si="14"/>
        <v>500</v>
      </c>
      <c r="O107" s="169">
        <f t="shared" si="15"/>
        <v>1600</v>
      </c>
      <c r="P107" s="170">
        <f t="shared" si="16"/>
        <v>3200</v>
      </c>
      <c r="Q107" s="184"/>
      <c r="S107" s="85"/>
    </row>
    <row r="108" spans="1:19" ht="47.25">
      <c r="A108" s="172">
        <f>IF(C108=0,"",1+MAX(A$9:A107))</f>
        <v>69</v>
      </c>
      <c r="B108" s="187" t="s">
        <v>111</v>
      </c>
      <c r="C108" s="183">
        <v>1</v>
      </c>
      <c r="D108" s="159">
        <v>0</v>
      </c>
      <c r="E108" s="160">
        <f t="shared" si="6"/>
        <v>1</v>
      </c>
      <c r="F108" s="183" t="s">
        <v>52</v>
      </c>
      <c r="G108" s="162">
        <v>900</v>
      </c>
      <c r="H108" s="163">
        <f t="shared" si="12"/>
        <v>900</v>
      </c>
      <c r="I108" s="164">
        <v>1</v>
      </c>
      <c r="J108" s="165" t="s">
        <v>65</v>
      </c>
      <c r="K108" s="166">
        <v>50</v>
      </c>
      <c r="L108" s="167">
        <v>4</v>
      </c>
      <c r="M108" s="164">
        <f t="shared" si="13"/>
        <v>4</v>
      </c>
      <c r="N108" s="168">
        <f t="shared" si="14"/>
        <v>200</v>
      </c>
      <c r="O108" s="169">
        <f t="shared" si="15"/>
        <v>1100</v>
      </c>
      <c r="P108" s="170">
        <f t="shared" si="16"/>
        <v>1100</v>
      </c>
      <c r="Q108" s="184"/>
      <c r="S108" s="85"/>
    </row>
    <row r="109" spans="1:19" ht="63">
      <c r="A109" s="172">
        <f>IF(C109=0,"",1+MAX(A$9:A108))</f>
        <v>70</v>
      </c>
      <c r="B109" s="187" t="s">
        <v>96</v>
      </c>
      <c r="C109" s="183">
        <v>1</v>
      </c>
      <c r="D109" s="159">
        <v>0</v>
      </c>
      <c r="E109" s="160">
        <f t="shared" si="6"/>
        <v>1</v>
      </c>
      <c r="F109" s="183" t="s">
        <v>52</v>
      </c>
      <c r="G109" s="162">
        <v>75</v>
      </c>
      <c r="H109" s="163">
        <f t="shared" si="12"/>
        <v>75</v>
      </c>
      <c r="I109" s="164">
        <v>1</v>
      </c>
      <c r="J109" s="165" t="s">
        <v>65</v>
      </c>
      <c r="K109" s="166">
        <v>50</v>
      </c>
      <c r="L109" s="167">
        <v>0.5</v>
      </c>
      <c r="M109" s="164">
        <f t="shared" si="13"/>
        <v>0.5</v>
      </c>
      <c r="N109" s="168">
        <f t="shared" si="14"/>
        <v>25</v>
      </c>
      <c r="O109" s="169">
        <f t="shared" si="15"/>
        <v>100</v>
      </c>
      <c r="P109" s="170">
        <f t="shared" si="16"/>
        <v>100</v>
      </c>
      <c r="Q109" s="184"/>
      <c r="S109" s="85"/>
    </row>
    <row r="110" spans="1:19" ht="63.75" thickBot="1">
      <c r="A110" s="188">
        <f>IF(C110=0,"",1+MAX(A$9:A109))</f>
        <v>71</v>
      </c>
      <c r="B110" s="189" t="s">
        <v>97</v>
      </c>
      <c r="C110" s="190">
        <v>18</v>
      </c>
      <c r="D110" s="191">
        <v>0</v>
      </c>
      <c r="E110" s="192">
        <f t="shared" si="6"/>
        <v>18</v>
      </c>
      <c r="F110" s="190" t="s">
        <v>52</v>
      </c>
      <c r="G110" s="193">
        <v>74</v>
      </c>
      <c r="H110" s="194">
        <f t="shared" si="12"/>
        <v>1332</v>
      </c>
      <c r="I110" s="195">
        <v>1</v>
      </c>
      <c r="J110" s="196" t="s">
        <v>65</v>
      </c>
      <c r="K110" s="197">
        <v>50</v>
      </c>
      <c r="L110" s="198">
        <v>0.5</v>
      </c>
      <c r="M110" s="195">
        <f t="shared" si="13"/>
        <v>9</v>
      </c>
      <c r="N110" s="199">
        <f t="shared" si="14"/>
        <v>450</v>
      </c>
      <c r="O110" s="200">
        <f t="shared" si="15"/>
        <v>99</v>
      </c>
      <c r="P110" s="201">
        <f t="shared" si="16"/>
        <v>1782</v>
      </c>
      <c r="Q110" s="202"/>
      <c r="S110" s="85"/>
    </row>
    <row r="111" spans="1:19" ht="16.5" thickBot="1">
      <c r="A111" s="116"/>
      <c r="B111" s="117"/>
      <c r="C111" s="118"/>
      <c r="D111" s="119"/>
      <c r="E111" s="120"/>
      <c r="F111" s="120"/>
      <c r="G111" s="120"/>
      <c r="H111" s="120"/>
      <c r="I111" s="120"/>
      <c r="J111" s="120"/>
      <c r="K111" s="120"/>
      <c r="L111" s="121"/>
      <c r="M111" s="120"/>
      <c r="N111" s="119"/>
      <c r="O111" s="120"/>
      <c r="P111" s="120"/>
      <c r="Q111" s="122"/>
      <c r="S111" s="85"/>
    </row>
    <row r="112" spans="1:19">
      <c r="A112" s="1" t="s">
        <v>66</v>
      </c>
      <c r="B112" s="111"/>
      <c r="C112" s="128"/>
      <c r="D112" s="129"/>
      <c r="E112" s="130"/>
      <c r="F112" s="130"/>
      <c r="G112" s="130"/>
      <c r="H112" s="130"/>
      <c r="I112" s="131"/>
      <c r="J112" s="132" t="s">
        <v>14</v>
      </c>
      <c r="K112" s="132"/>
      <c r="L112" s="133"/>
      <c r="M112" s="130"/>
      <c r="N112" s="131"/>
      <c r="O112" s="132"/>
      <c r="P112" s="132"/>
      <c r="Q112" s="134"/>
      <c r="S112" s="85"/>
    </row>
    <row r="113" spans="1:19">
      <c r="A113" s="1" t="s">
        <v>67</v>
      </c>
      <c r="B113" s="135"/>
      <c r="C113" s="128"/>
      <c r="D113" s="129"/>
      <c r="E113" s="130"/>
      <c r="F113" s="130"/>
      <c r="G113" s="130"/>
      <c r="H113" s="130"/>
      <c r="I113" s="131"/>
      <c r="J113" s="136" t="s">
        <v>15</v>
      </c>
      <c r="K113" s="136"/>
      <c r="L113" s="133"/>
      <c r="M113" s="130"/>
      <c r="N113" s="131"/>
      <c r="O113" s="136"/>
      <c r="P113" s="136"/>
      <c r="Q113" s="134"/>
      <c r="S113" s="85"/>
    </row>
    <row r="114" spans="1:19">
      <c r="A114" s="2"/>
      <c r="B114" s="111"/>
      <c r="C114" s="128"/>
      <c r="D114" s="128"/>
      <c r="E114" s="130"/>
      <c r="F114" s="130"/>
      <c r="G114" s="130"/>
      <c r="H114" s="130"/>
      <c r="I114" s="131"/>
      <c r="J114" s="136" t="s">
        <v>16</v>
      </c>
      <c r="K114" s="136"/>
      <c r="L114" s="133"/>
      <c r="M114" s="130"/>
      <c r="N114" s="131"/>
      <c r="O114" s="136"/>
      <c r="P114" s="136"/>
      <c r="Q114" s="134"/>
      <c r="S114" s="85"/>
    </row>
    <row r="115" spans="1:19">
      <c r="A115" s="3" t="s">
        <v>118</v>
      </c>
      <c r="B115" s="137"/>
      <c r="C115" s="128"/>
      <c r="D115" s="129"/>
      <c r="E115" s="130"/>
      <c r="F115" s="130"/>
      <c r="G115" s="130"/>
      <c r="H115" s="130"/>
      <c r="I115" s="131"/>
      <c r="J115" s="136" t="s">
        <v>17</v>
      </c>
      <c r="K115" s="136"/>
      <c r="L115" s="133"/>
      <c r="M115" s="130"/>
      <c r="N115" s="131"/>
      <c r="O115" s="136"/>
      <c r="P115" s="136"/>
      <c r="Q115" s="134"/>
      <c r="S115" s="85"/>
    </row>
    <row r="116" spans="1:19" ht="16.5" thickBot="1">
      <c r="A116" s="89"/>
      <c r="B116" s="90"/>
      <c r="C116" s="128"/>
      <c r="D116" s="138"/>
      <c r="E116" s="130"/>
      <c r="F116" s="130"/>
      <c r="G116" s="130"/>
      <c r="H116" s="130"/>
      <c r="I116" s="131"/>
      <c r="J116" s="136" t="s">
        <v>3</v>
      </c>
      <c r="K116" s="139">
        <f ca="1">TODAY()</f>
        <v>46151</v>
      </c>
      <c r="L116" s="140"/>
      <c r="M116" s="141"/>
      <c r="N116" s="131"/>
      <c r="O116" s="136"/>
      <c r="P116" s="139"/>
      <c r="Q116" s="142"/>
      <c r="S116" s="85"/>
    </row>
    <row r="117" spans="1:19" ht="36.75" thickBot="1">
      <c r="A117" s="123" t="s">
        <v>18</v>
      </c>
      <c r="B117" s="124" t="s">
        <v>5</v>
      </c>
      <c r="C117" s="124" t="s">
        <v>19</v>
      </c>
      <c r="D117" s="124" t="s">
        <v>20</v>
      </c>
      <c r="E117" s="125" t="s">
        <v>21</v>
      </c>
      <c r="F117" s="124" t="s">
        <v>22</v>
      </c>
      <c r="G117" s="124" t="s">
        <v>32</v>
      </c>
      <c r="H117" s="125" t="s">
        <v>6</v>
      </c>
      <c r="I117" s="125" t="s">
        <v>55</v>
      </c>
      <c r="J117" s="125" t="s">
        <v>54</v>
      </c>
      <c r="K117" s="125" t="s">
        <v>48</v>
      </c>
      <c r="L117" s="126" t="s">
        <v>49</v>
      </c>
      <c r="M117" s="125" t="s">
        <v>50</v>
      </c>
      <c r="N117" s="125" t="s">
        <v>7</v>
      </c>
      <c r="O117" s="124" t="s">
        <v>23</v>
      </c>
      <c r="P117" s="124" t="s">
        <v>8</v>
      </c>
      <c r="Q117" s="127" t="s">
        <v>24</v>
      </c>
      <c r="S117" s="85"/>
    </row>
    <row r="118" spans="1:19" ht="16.5" thickBot="1">
      <c r="A118" s="112"/>
      <c r="B118" s="113" t="s">
        <v>25</v>
      </c>
      <c r="C118" s="114"/>
      <c r="D118" s="114"/>
      <c r="E118" s="114"/>
      <c r="F118" s="114"/>
      <c r="G118" s="114"/>
      <c r="H118" s="114"/>
      <c r="I118" s="114"/>
      <c r="J118" s="114"/>
      <c r="K118" s="114"/>
      <c r="L118" s="114"/>
      <c r="M118" s="114"/>
      <c r="N118" s="114"/>
      <c r="O118" s="114"/>
      <c r="P118" s="114"/>
      <c r="Q118" s="115"/>
      <c r="S118" s="85"/>
    </row>
    <row r="119" spans="1:19" ht="69" customHeight="1">
      <c r="A119" s="172">
        <f>IF(C119=0,"",1+MAX(A$9:A110))</f>
        <v>72</v>
      </c>
      <c r="B119" s="187" t="s">
        <v>98</v>
      </c>
      <c r="C119" s="183">
        <v>4</v>
      </c>
      <c r="D119" s="159">
        <v>0</v>
      </c>
      <c r="E119" s="160">
        <f t="shared" si="6"/>
        <v>4</v>
      </c>
      <c r="F119" s="183" t="s">
        <v>52</v>
      </c>
      <c r="G119" s="162">
        <v>360</v>
      </c>
      <c r="H119" s="163">
        <f t="shared" si="12"/>
        <v>1440</v>
      </c>
      <c r="I119" s="164">
        <v>1</v>
      </c>
      <c r="J119" s="165" t="s">
        <v>65</v>
      </c>
      <c r="K119" s="166">
        <v>50</v>
      </c>
      <c r="L119" s="167">
        <v>1</v>
      </c>
      <c r="M119" s="164">
        <f t="shared" si="13"/>
        <v>4</v>
      </c>
      <c r="N119" s="168">
        <f t="shared" si="14"/>
        <v>200</v>
      </c>
      <c r="O119" s="169">
        <f t="shared" si="15"/>
        <v>410</v>
      </c>
      <c r="P119" s="170">
        <f t="shared" si="16"/>
        <v>1640</v>
      </c>
      <c r="Q119" s="184"/>
      <c r="S119" s="85"/>
    </row>
    <row r="120" spans="1:19" ht="69" customHeight="1">
      <c r="A120" s="172">
        <f>IF(C120=0,"",1+MAX(A$9:A119))</f>
        <v>73</v>
      </c>
      <c r="B120" s="187" t="s">
        <v>99</v>
      </c>
      <c r="C120" s="183">
        <v>4</v>
      </c>
      <c r="D120" s="159">
        <v>0</v>
      </c>
      <c r="E120" s="160">
        <f t="shared" si="6"/>
        <v>4</v>
      </c>
      <c r="F120" s="183" t="s">
        <v>52</v>
      </c>
      <c r="G120" s="162">
        <v>74</v>
      </c>
      <c r="H120" s="163">
        <f t="shared" si="12"/>
        <v>296</v>
      </c>
      <c r="I120" s="164">
        <v>1</v>
      </c>
      <c r="J120" s="165" t="s">
        <v>65</v>
      </c>
      <c r="K120" s="166">
        <v>50</v>
      </c>
      <c r="L120" s="167">
        <v>0.5</v>
      </c>
      <c r="M120" s="164">
        <f t="shared" si="13"/>
        <v>2</v>
      </c>
      <c r="N120" s="168">
        <f t="shared" si="14"/>
        <v>100</v>
      </c>
      <c r="O120" s="169">
        <f t="shared" si="15"/>
        <v>99</v>
      </c>
      <c r="P120" s="170">
        <f t="shared" si="16"/>
        <v>396</v>
      </c>
      <c r="Q120" s="184"/>
      <c r="S120" s="85"/>
    </row>
    <row r="121" spans="1:19" ht="69" customHeight="1">
      <c r="A121" s="172">
        <f>IF(C121=0,"",1+MAX(A$9:A120))</f>
        <v>74</v>
      </c>
      <c r="B121" s="187" t="s">
        <v>100</v>
      </c>
      <c r="C121" s="183">
        <v>4</v>
      </c>
      <c r="D121" s="159">
        <v>0</v>
      </c>
      <c r="E121" s="160">
        <f t="shared" si="6"/>
        <v>4</v>
      </c>
      <c r="F121" s="183" t="s">
        <v>52</v>
      </c>
      <c r="G121" s="162">
        <v>62</v>
      </c>
      <c r="H121" s="163">
        <f t="shared" si="12"/>
        <v>248</v>
      </c>
      <c r="I121" s="164">
        <v>1</v>
      </c>
      <c r="J121" s="165" t="s">
        <v>65</v>
      </c>
      <c r="K121" s="166">
        <v>50</v>
      </c>
      <c r="L121" s="167">
        <v>0.5</v>
      </c>
      <c r="M121" s="164">
        <f t="shared" si="13"/>
        <v>2</v>
      </c>
      <c r="N121" s="168">
        <f t="shared" si="14"/>
        <v>100</v>
      </c>
      <c r="O121" s="169">
        <f t="shared" si="15"/>
        <v>87</v>
      </c>
      <c r="P121" s="170">
        <f t="shared" si="16"/>
        <v>348</v>
      </c>
      <c r="Q121" s="184"/>
      <c r="S121" s="85"/>
    </row>
    <row r="122" spans="1:19" ht="69" customHeight="1">
      <c r="A122" s="172">
        <f>IF(C122=0,"",1+MAX(A$9:A121))</f>
        <v>75</v>
      </c>
      <c r="B122" s="187" t="s">
        <v>101</v>
      </c>
      <c r="C122" s="183">
        <v>4</v>
      </c>
      <c r="D122" s="159">
        <v>0</v>
      </c>
      <c r="E122" s="160">
        <f t="shared" si="6"/>
        <v>4</v>
      </c>
      <c r="F122" s="183" t="s">
        <v>52</v>
      </c>
      <c r="G122" s="162">
        <v>50</v>
      </c>
      <c r="H122" s="163">
        <f t="shared" si="12"/>
        <v>200</v>
      </c>
      <c r="I122" s="164">
        <v>1</v>
      </c>
      <c r="J122" s="165" t="s">
        <v>65</v>
      </c>
      <c r="K122" s="166">
        <v>50</v>
      </c>
      <c r="L122" s="167">
        <v>0.5</v>
      </c>
      <c r="M122" s="164">
        <f t="shared" si="13"/>
        <v>2</v>
      </c>
      <c r="N122" s="168">
        <f t="shared" si="14"/>
        <v>100</v>
      </c>
      <c r="O122" s="169">
        <f t="shared" si="15"/>
        <v>75</v>
      </c>
      <c r="P122" s="170">
        <f t="shared" si="16"/>
        <v>300</v>
      </c>
      <c r="Q122" s="184"/>
      <c r="S122" s="85"/>
    </row>
    <row r="123" spans="1:19">
      <c r="A123" s="172" t="str">
        <f>IF(C123=0,"",1+MAX(A$9:A122))</f>
        <v/>
      </c>
      <c r="B123" s="203" t="s">
        <v>112</v>
      </c>
      <c r="C123" s="183"/>
      <c r="D123" s="159"/>
      <c r="E123" s="160"/>
      <c r="F123" s="183"/>
      <c r="G123" s="162"/>
      <c r="H123" s="163"/>
      <c r="I123" s="164"/>
      <c r="J123" s="165"/>
      <c r="K123" s="166"/>
      <c r="L123" s="167"/>
      <c r="M123" s="164"/>
      <c r="N123" s="168"/>
      <c r="O123" s="169"/>
      <c r="P123" s="170"/>
      <c r="Q123" s="184"/>
      <c r="S123" s="85"/>
    </row>
    <row r="124" spans="1:19" ht="69" customHeight="1">
      <c r="A124" s="172">
        <f>IF(C124=0,"",1+MAX(A$9:A123))</f>
        <v>76</v>
      </c>
      <c r="B124" s="187" t="s">
        <v>102</v>
      </c>
      <c r="C124" s="183">
        <v>2</v>
      </c>
      <c r="D124" s="159">
        <v>0</v>
      </c>
      <c r="E124" s="160">
        <f t="shared" si="6"/>
        <v>2</v>
      </c>
      <c r="F124" s="183" t="s">
        <v>52</v>
      </c>
      <c r="G124" s="162">
        <v>300</v>
      </c>
      <c r="H124" s="163">
        <f t="shared" ref="H124:H171" si="22">G124*E124</f>
        <v>600</v>
      </c>
      <c r="I124" s="164">
        <v>1</v>
      </c>
      <c r="J124" s="165" t="s">
        <v>65</v>
      </c>
      <c r="K124" s="166">
        <v>50</v>
      </c>
      <c r="L124" s="167">
        <v>1.3</v>
      </c>
      <c r="M124" s="164">
        <f t="shared" ref="M124:M171" si="23">L124*E124</f>
        <v>2.6</v>
      </c>
      <c r="N124" s="168">
        <f t="shared" ref="N124:N171" si="24">M124*K124</f>
        <v>130</v>
      </c>
      <c r="O124" s="169">
        <f t="shared" ref="O124:O171" si="25">(H124+N124)/E124</f>
        <v>365</v>
      </c>
      <c r="P124" s="170">
        <f t="shared" ref="P124:P171" si="26">O124*E124</f>
        <v>730</v>
      </c>
      <c r="Q124" s="184"/>
      <c r="S124" s="85"/>
    </row>
    <row r="125" spans="1:19" ht="69" customHeight="1">
      <c r="A125" s="172">
        <f>IF(C125=0,"",1+MAX(A$9:A124))</f>
        <v>77</v>
      </c>
      <c r="B125" s="187" t="s">
        <v>81</v>
      </c>
      <c r="C125" s="183">
        <v>2</v>
      </c>
      <c r="D125" s="159">
        <v>0</v>
      </c>
      <c r="E125" s="160">
        <f t="shared" si="6"/>
        <v>2</v>
      </c>
      <c r="F125" s="183" t="s">
        <v>52</v>
      </c>
      <c r="G125" s="162">
        <v>16</v>
      </c>
      <c r="H125" s="163">
        <f t="shared" si="22"/>
        <v>32</v>
      </c>
      <c r="I125" s="164">
        <v>1</v>
      </c>
      <c r="J125" s="165" t="s">
        <v>65</v>
      </c>
      <c r="K125" s="166">
        <v>50</v>
      </c>
      <c r="L125" s="167">
        <v>0.23</v>
      </c>
      <c r="M125" s="164">
        <f t="shared" si="23"/>
        <v>0.46</v>
      </c>
      <c r="N125" s="168">
        <f t="shared" si="24"/>
        <v>23</v>
      </c>
      <c r="O125" s="169">
        <f t="shared" si="25"/>
        <v>27.5</v>
      </c>
      <c r="P125" s="170">
        <f t="shared" si="26"/>
        <v>55</v>
      </c>
      <c r="Q125" s="184"/>
      <c r="S125" s="85"/>
    </row>
    <row r="126" spans="1:19" ht="69" customHeight="1">
      <c r="A126" s="172">
        <f>IF(C126=0,"",1+MAX(A$9:A125))</f>
        <v>78</v>
      </c>
      <c r="B126" s="187" t="s">
        <v>82</v>
      </c>
      <c r="C126" s="183">
        <v>5</v>
      </c>
      <c r="D126" s="159">
        <v>0</v>
      </c>
      <c r="E126" s="160">
        <f t="shared" si="6"/>
        <v>5</v>
      </c>
      <c r="F126" s="183" t="s">
        <v>52</v>
      </c>
      <c r="G126" s="162">
        <v>145</v>
      </c>
      <c r="H126" s="163">
        <f t="shared" si="22"/>
        <v>725</v>
      </c>
      <c r="I126" s="164">
        <v>1</v>
      </c>
      <c r="J126" s="165" t="s">
        <v>65</v>
      </c>
      <c r="K126" s="166">
        <v>50</v>
      </c>
      <c r="L126" s="167">
        <v>0.5</v>
      </c>
      <c r="M126" s="164">
        <f t="shared" si="23"/>
        <v>2.5</v>
      </c>
      <c r="N126" s="168">
        <f t="shared" si="24"/>
        <v>125</v>
      </c>
      <c r="O126" s="169">
        <f t="shared" si="25"/>
        <v>170</v>
      </c>
      <c r="P126" s="170">
        <f t="shared" si="26"/>
        <v>850</v>
      </c>
      <c r="Q126" s="184"/>
      <c r="S126" s="85"/>
    </row>
    <row r="127" spans="1:19" ht="69" customHeight="1">
      <c r="A127" s="172">
        <f>IF(C127=0,"",1+MAX(A$9:A126))</f>
        <v>79</v>
      </c>
      <c r="B127" s="187" t="s">
        <v>107</v>
      </c>
      <c r="C127" s="183">
        <v>2</v>
      </c>
      <c r="D127" s="159">
        <v>0</v>
      </c>
      <c r="E127" s="160">
        <f t="shared" si="6"/>
        <v>2</v>
      </c>
      <c r="F127" s="183" t="s">
        <v>52</v>
      </c>
      <c r="G127" s="162">
        <v>65</v>
      </c>
      <c r="H127" s="163">
        <f t="shared" si="22"/>
        <v>130</v>
      </c>
      <c r="I127" s="164">
        <v>1</v>
      </c>
      <c r="J127" s="165" t="s">
        <v>65</v>
      </c>
      <c r="K127" s="166">
        <v>50</v>
      </c>
      <c r="L127" s="167">
        <v>0.5</v>
      </c>
      <c r="M127" s="164">
        <f t="shared" si="23"/>
        <v>1</v>
      </c>
      <c r="N127" s="168">
        <f t="shared" si="24"/>
        <v>50</v>
      </c>
      <c r="O127" s="169">
        <f t="shared" si="25"/>
        <v>90</v>
      </c>
      <c r="P127" s="170">
        <f t="shared" si="26"/>
        <v>180</v>
      </c>
      <c r="Q127" s="184"/>
      <c r="S127" s="85"/>
    </row>
    <row r="128" spans="1:19" ht="69" customHeight="1">
      <c r="A128" s="172">
        <f>IF(C128=0,"",1+MAX(A$9:A127))</f>
        <v>80</v>
      </c>
      <c r="B128" s="187" t="s">
        <v>86</v>
      </c>
      <c r="C128" s="183">
        <v>6</v>
      </c>
      <c r="D128" s="159">
        <v>0</v>
      </c>
      <c r="E128" s="160">
        <f t="shared" si="6"/>
        <v>6</v>
      </c>
      <c r="F128" s="183" t="s">
        <v>52</v>
      </c>
      <c r="G128" s="162">
        <v>65</v>
      </c>
      <c r="H128" s="163">
        <f t="shared" si="22"/>
        <v>390</v>
      </c>
      <c r="I128" s="164">
        <v>1</v>
      </c>
      <c r="J128" s="165" t="s">
        <v>65</v>
      </c>
      <c r="K128" s="166">
        <v>50</v>
      </c>
      <c r="L128" s="167">
        <v>0.5</v>
      </c>
      <c r="M128" s="164">
        <f t="shared" si="23"/>
        <v>3</v>
      </c>
      <c r="N128" s="168">
        <f t="shared" si="24"/>
        <v>150</v>
      </c>
      <c r="O128" s="169">
        <f t="shared" si="25"/>
        <v>90</v>
      </c>
      <c r="P128" s="170">
        <f t="shared" si="26"/>
        <v>540</v>
      </c>
      <c r="Q128" s="184"/>
      <c r="S128" s="85"/>
    </row>
    <row r="129" spans="1:19" ht="69" customHeight="1">
      <c r="A129" s="172">
        <f>IF(C129=0,"",1+MAX(A$9:A128))</f>
        <v>81</v>
      </c>
      <c r="B129" s="187" t="s">
        <v>87</v>
      </c>
      <c r="C129" s="183">
        <v>6</v>
      </c>
      <c r="D129" s="159">
        <v>0</v>
      </c>
      <c r="E129" s="160">
        <f t="shared" si="6"/>
        <v>6</v>
      </c>
      <c r="F129" s="183" t="s">
        <v>52</v>
      </c>
      <c r="G129" s="162">
        <v>75</v>
      </c>
      <c r="H129" s="163">
        <f t="shared" si="22"/>
        <v>450</v>
      </c>
      <c r="I129" s="164">
        <v>1</v>
      </c>
      <c r="J129" s="165" t="s">
        <v>65</v>
      </c>
      <c r="K129" s="166">
        <v>50</v>
      </c>
      <c r="L129" s="167">
        <v>0.5</v>
      </c>
      <c r="M129" s="164">
        <f t="shared" si="23"/>
        <v>3</v>
      </c>
      <c r="N129" s="168">
        <f t="shared" si="24"/>
        <v>150</v>
      </c>
      <c r="O129" s="169">
        <f t="shared" si="25"/>
        <v>100</v>
      </c>
      <c r="P129" s="170">
        <f t="shared" si="26"/>
        <v>600</v>
      </c>
      <c r="Q129" s="184"/>
      <c r="S129" s="85"/>
    </row>
    <row r="130" spans="1:19" ht="69" customHeight="1">
      <c r="A130" s="172">
        <f>IF(C130=0,"",1+MAX(A$9:A129))</f>
        <v>82</v>
      </c>
      <c r="B130" s="187" t="s">
        <v>88</v>
      </c>
      <c r="C130" s="183">
        <v>6</v>
      </c>
      <c r="D130" s="159">
        <v>0</v>
      </c>
      <c r="E130" s="160">
        <f t="shared" si="6"/>
        <v>6</v>
      </c>
      <c r="F130" s="183" t="s">
        <v>52</v>
      </c>
      <c r="G130" s="162">
        <v>109</v>
      </c>
      <c r="H130" s="163">
        <f t="shared" si="22"/>
        <v>654</v>
      </c>
      <c r="I130" s="164">
        <v>1</v>
      </c>
      <c r="J130" s="165" t="s">
        <v>65</v>
      </c>
      <c r="K130" s="166">
        <v>50</v>
      </c>
      <c r="L130" s="167">
        <v>0.5</v>
      </c>
      <c r="M130" s="164">
        <f t="shared" si="23"/>
        <v>3</v>
      </c>
      <c r="N130" s="168">
        <f t="shared" si="24"/>
        <v>150</v>
      </c>
      <c r="O130" s="169">
        <f t="shared" si="25"/>
        <v>134</v>
      </c>
      <c r="P130" s="170">
        <f t="shared" si="26"/>
        <v>804</v>
      </c>
      <c r="Q130" s="184"/>
      <c r="S130" s="85"/>
    </row>
    <row r="131" spans="1:19" ht="69" customHeight="1">
      <c r="A131" s="172">
        <f>IF(C131=0,"",1+MAX(A$9:A130))</f>
        <v>83</v>
      </c>
      <c r="B131" s="187" t="s">
        <v>104</v>
      </c>
      <c r="C131" s="183">
        <v>7</v>
      </c>
      <c r="D131" s="159">
        <v>0</v>
      </c>
      <c r="E131" s="160">
        <f t="shared" si="6"/>
        <v>7</v>
      </c>
      <c r="F131" s="183" t="s">
        <v>52</v>
      </c>
      <c r="G131" s="162">
        <v>65</v>
      </c>
      <c r="H131" s="163">
        <f t="shared" si="22"/>
        <v>455</v>
      </c>
      <c r="I131" s="164">
        <v>1</v>
      </c>
      <c r="J131" s="165" t="s">
        <v>65</v>
      </c>
      <c r="K131" s="166">
        <v>50</v>
      </c>
      <c r="L131" s="167">
        <v>0.5</v>
      </c>
      <c r="M131" s="164">
        <f t="shared" si="23"/>
        <v>3.5</v>
      </c>
      <c r="N131" s="168">
        <f t="shared" si="24"/>
        <v>175</v>
      </c>
      <c r="O131" s="169">
        <f t="shared" si="25"/>
        <v>90</v>
      </c>
      <c r="P131" s="170">
        <f t="shared" si="26"/>
        <v>630</v>
      </c>
      <c r="Q131" s="184"/>
      <c r="S131" s="85"/>
    </row>
    <row r="132" spans="1:19" ht="69" customHeight="1">
      <c r="A132" s="172">
        <f>IF(C132=0,"",1+MAX(A$9:A131))</f>
        <v>84</v>
      </c>
      <c r="B132" s="187" t="s">
        <v>91</v>
      </c>
      <c r="C132" s="183">
        <v>7</v>
      </c>
      <c r="D132" s="159">
        <v>0</v>
      </c>
      <c r="E132" s="160">
        <f t="shared" si="6"/>
        <v>7</v>
      </c>
      <c r="F132" s="183" t="s">
        <v>52</v>
      </c>
      <c r="G132" s="162">
        <v>109</v>
      </c>
      <c r="H132" s="163">
        <f t="shared" si="22"/>
        <v>763</v>
      </c>
      <c r="I132" s="164">
        <v>1</v>
      </c>
      <c r="J132" s="165" t="s">
        <v>65</v>
      </c>
      <c r="K132" s="166">
        <v>50</v>
      </c>
      <c r="L132" s="167">
        <v>0.5</v>
      </c>
      <c r="M132" s="164">
        <f t="shared" si="23"/>
        <v>3.5</v>
      </c>
      <c r="N132" s="168">
        <f t="shared" si="24"/>
        <v>175</v>
      </c>
      <c r="O132" s="169">
        <f t="shared" si="25"/>
        <v>134</v>
      </c>
      <c r="P132" s="170">
        <f t="shared" si="26"/>
        <v>938</v>
      </c>
      <c r="Q132" s="184"/>
      <c r="S132" s="85"/>
    </row>
    <row r="133" spans="1:19" ht="69" customHeight="1" thickBot="1">
      <c r="A133" s="172">
        <f>IF(C133=0,"",1+MAX(A$9:A132))</f>
        <v>85</v>
      </c>
      <c r="B133" s="187" t="s">
        <v>92</v>
      </c>
      <c r="C133" s="183">
        <v>7</v>
      </c>
      <c r="D133" s="159">
        <v>0</v>
      </c>
      <c r="E133" s="160">
        <f t="shared" si="6"/>
        <v>7</v>
      </c>
      <c r="F133" s="183" t="s">
        <v>52</v>
      </c>
      <c r="G133" s="162">
        <v>75</v>
      </c>
      <c r="H133" s="163">
        <f t="shared" si="22"/>
        <v>525</v>
      </c>
      <c r="I133" s="164">
        <v>1</v>
      </c>
      <c r="J133" s="165" t="s">
        <v>65</v>
      </c>
      <c r="K133" s="166">
        <v>50</v>
      </c>
      <c r="L133" s="167">
        <v>0.5</v>
      </c>
      <c r="M133" s="164">
        <f t="shared" si="23"/>
        <v>3.5</v>
      </c>
      <c r="N133" s="168">
        <f t="shared" si="24"/>
        <v>175</v>
      </c>
      <c r="O133" s="169">
        <f t="shared" si="25"/>
        <v>100</v>
      </c>
      <c r="P133" s="170">
        <f t="shared" si="26"/>
        <v>700</v>
      </c>
      <c r="Q133" s="184"/>
      <c r="S133" s="85"/>
    </row>
    <row r="134" spans="1:19" ht="16.5" thickBot="1">
      <c r="A134" s="116"/>
      <c r="B134" s="117"/>
      <c r="C134" s="118"/>
      <c r="D134" s="119"/>
      <c r="E134" s="120"/>
      <c r="F134" s="120"/>
      <c r="G134" s="120"/>
      <c r="H134" s="120"/>
      <c r="I134" s="120"/>
      <c r="J134" s="120"/>
      <c r="K134" s="120"/>
      <c r="L134" s="121"/>
      <c r="M134" s="120"/>
      <c r="N134" s="119"/>
      <c r="O134" s="120"/>
      <c r="P134" s="120"/>
      <c r="Q134" s="122"/>
      <c r="S134" s="85"/>
    </row>
    <row r="135" spans="1:19">
      <c r="A135" s="1" t="s">
        <v>66</v>
      </c>
      <c r="B135" s="111"/>
      <c r="C135" s="128"/>
      <c r="D135" s="129"/>
      <c r="E135" s="130"/>
      <c r="F135" s="130"/>
      <c r="G135" s="130"/>
      <c r="H135" s="130"/>
      <c r="I135" s="131"/>
      <c r="J135" s="132" t="s">
        <v>14</v>
      </c>
      <c r="K135" s="132"/>
      <c r="L135" s="133"/>
      <c r="M135" s="130"/>
      <c r="N135" s="131"/>
      <c r="O135" s="132"/>
      <c r="P135" s="132"/>
      <c r="Q135" s="134"/>
      <c r="S135" s="85"/>
    </row>
    <row r="136" spans="1:19">
      <c r="A136" s="1" t="s">
        <v>67</v>
      </c>
      <c r="B136" s="135"/>
      <c r="C136" s="128"/>
      <c r="D136" s="129"/>
      <c r="E136" s="130"/>
      <c r="F136" s="130"/>
      <c r="G136" s="130"/>
      <c r="H136" s="130"/>
      <c r="I136" s="131"/>
      <c r="J136" s="136" t="s">
        <v>15</v>
      </c>
      <c r="K136" s="136"/>
      <c r="L136" s="133"/>
      <c r="M136" s="130"/>
      <c r="N136" s="131"/>
      <c r="O136" s="136"/>
      <c r="P136" s="136"/>
      <c r="Q136" s="134"/>
      <c r="S136" s="85"/>
    </row>
    <row r="137" spans="1:19">
      <c r="A137" s="2"/>
      <c r="B137" s="111"/>
      <c r="C137" s="128"/>
      <c r="D137" s="128"/>
      <c r="E137" s="130"/>
      <c r="F137" s="130"/>
      <c r="G137" s="130"/>
      <c r="H137" s="130"/>
      <c r="I137" s="131"/>
      <c r="J137" s="136" t="s">
        <v>16</v>
      </c>
      <c r="K137" s="136"/>
      <c r="L137" s="133"/>
      <c r="M137" s="130"/>
      <c r="N137" s="131"/>
      <c r="O137" s="136"/>
      <c r="P137" s="136"/>
      <c r="Q137" s="134"/>
      <c r="S137" s="85"/>
    </row>
    <row r="138" spans="1:19">
      <c r="A138" s="3" t="s">
        <v>118</v>
      </c>
      <c r="B138" s="137"/>
      <c r="C138" s="128"/>
      <c r="D138" s="129"/>
      <c r="E138" s="130"/>
      <c r="F138" s="130"/>
      <c r="G138" s="130"/>
      <c r="H138" s="130"/>
      <c r="I138" s="131"/>
      <c r="J138" s="136" t="s">
        <v>17</v>
      </c>
      <c r="K138" s="136"/>
      <c r="L138" s="133"/>
      <c r="M138" s="130"/>
      <c r="N138" s="131"/>
      <c r="O138" s="136"/>
      <c r="P138" s="136"/>
      <c r="Q138" s="134"/>
      <c r="S138" s="85"/>
    </row>
    <row r="139" spans="1:19" ht="16.5" thickBot="1">
      <c r="A139" s="89"/>
      <c r="B139" s="90"/>
      <c r="C139" s="128"/>
      <c r="D139" s="138"/>
      <c r="E139" s="130"/>
      <c r="F139" s="130"/>
      <c r="G139" s="130"/>
      <c r="H139" s="130"/>
      <c r="I139" s="131"/>
      <c r="J139" s="136" t="s">
        <v>3</v>
      </c>
      <c r="K139" s="139">
        <f ca="1">TODAY()</f>
        <v>46151</v>
      </c>
      <c r="L139" s="140"/>
      <c r="M139" s="141"/>
      <c r="N139" s="131"/>
      <c r="O139" s="136"/>
      <c r="P139" s="139"/>
      <c r="Q139" s="142"/>
      <c r="S139" s="85"/>
    </row>
    <row r="140" spans="1:19" ht="36.75" thickBot="1">
      <c r="A140" s="123" t="s">
        <v>18</v>
      </c>
      <c r="B140" s="124" t="s">
        <v>5</v>
      </c>
      <c r="C140" s="124" t="s">
        <v>19</v>
      </c>
      <c r="D140" s="124" t="s">
        <v>20</v>
      </c>
      <c r="E140" s="125" t="s">
        <v>21</v>
      </c>
      <c r="F140" s="124" t="s">
        <v>22</v>
      </c>
      <c r="G140" s="124" t="s">
        <v>32</v>
      </c>
      <c r="H140" s="125" t="s">
        <v>6</v>
      </c>
      <c r="I140" s="125" t="s">
        <v>55</v>
      </c>
      <c r="J140" s="125" t="s">
        <v>54</v>
      </c>
      <c r="K140" s="125" t="s">
        <v>48</v>
      </c>
      <c r="L140" s="126" t="s">
        <v>49</v>
      </c>
      <c r="M140" s="125" t="s">
        <v>50</v>
      </c>
      <c r="N140" s="125" t="s">
        <v>7</v>
      </c>
      <c r="O140" s="124" t="s">
        <v>23</v>
      </c>
      <c r="P140" s="124" t="s">
        <v>8</v>
      </c>
      <c r="Q140" s="127" t="s">
        <v>24</v>
      </c>
      <c r="S140" s="85"/>
    </row>
    <row r="141" spans="1:19" ht="16.5" thickBot="1">
      <c r="A141" s="75"/>
      <c r="B141" s="76" t="s">
        <v>25</v>
      </c>
      <c r="C141" s="91"/>
      <c r="D141" s="91"/>
      <c r="E141" s="91"/>
      <c r="F141" s="91"/>
      <c r="G141" s="91"/>
      <c r="H141" s="91"/>
      <c r="I141" s="91"/>
      <c r="J141" s="91"/>
      <c r="K141" s="91"/>
      <c r="L141" s="91"/>
      <c r="M141" s="91"/>
      <c r="N141" s="91"/>
      <c r="O141" s="91"/>
      <c r="P141" s="91"/>
      <c r="Q141" s="92"/>
      <c r="S141" s="85"/>
    </row>
    <row r="142" spans="1:19" ht="47.25">
      <c r="A142" s="204">
        <f>IF(C142=0,"",1+MAX(A$9:A133))</f>
        <v>86</v>
      </c>
      <c r="B142" s="205" t="s">
        <v>113</v>
      </c>
      <c r="C142" s="206">
        <v>1</v>
      </c>
      <c r="D142" s="159">
        <v>0</v>
      </c>
      <c r="E142" s="160">
        <f t="shared" si="6"/>
        <v>1</v>
      </c>
      <c r="F142" s="207" t="s">
        <v>52</v>
      </c>
      <c r="G142" s="162">
        <v>225</v>
      </c>
      <c r="H142" s="208">
        <f t="shared" si="22"/>
        <v>225</v>
      </c>
      <c r="I142" s="209">
        <v>1</v>
      </c>
      <c r="J142" s="165" t="s">
        <v>65</v>
      </c>
      <c r="K142" s="210">
        <v>50</v>
      </c>
      <c r="L142" s="211">
        <v>1.3</v>
      </c>
      <c r="M142" s="209">
        <f t="shared" si="23"/>
        <v>1.3</v>
      </c>
      <c r="N142" s="212">
        <f t="shared" si="24"/>
        <v>65</v>
      </c>
      <c r="O142" s="213">
        <f t="shared" si="25"/>
        <v>290</v>
      </c>
      <c r="P142" s="165">
        <f t="shared" si="26"/>
        <v>290</v>
      </c>
      <c r="Q142" s="214"/>
      <c r="S142" s="85"/>
    </row>
    <row r="143" spans="1:19" ht="47.25">
      <c r="A143" s="204">
        <f>IF(C143=0,"",1+MAX(A$9:A142))</f>
        <v>87</v>
      </c>
      <c r="B143" s="205" t="s">
        <v>111</v>
      </c>
      <c r="C143" s="206">
        <v>2</v>
      </c>
      <c r="D143" s="159">
        <v>0</v>
      </c>
      <c r="E143" s="160">
        <f t="shared" si="6"/>
        <v>2</v>
      </c>
      <c r="F143" s="207" t="s">
        <v>52</v>
      </c>
      <c r="G143" s="162">
        <v>900</v>
      </c>
      <c r="H143" s="208">
        <f t="shared" si="22"/>
        <v>1800</v>
      </c>
      <c r="I143" s="209">
        <v>1</v>
      </c>
      <c r="J143" s="165" t="s">
        <v>65</v>
      </c>
      <c r="K143" s="210">
        <v>50</v>
      </c>
      <c r="L143" s="211">
        <v>4</v>
      </c>
      <c r="M143" s="209">
        <f t="shared" si="23"/>
        <v>8</v>
      </c>
      <c r="N143" s="212">
        <f t="shared" si="24"/>
        <v>400</v>
      </c>
      <c r="O143" s="213">
        <f t="shared" si="25"/>
        <v>1100</v>
      </c>
      <c r="P143" s="165">
        <f t="shared" si="26"/>
        <v>2200</v>
      </c>
      <c r="Q143" s="215"/>
      <c r="S143" s="85"/>
    </row>
    <row r="144" spans="1:19" ht="63">
      <c r="A144" s="172">
        <f>IF(C144=0,"",1+MAX(A$9:A143))</f>
        <v>88</v>
      </c>
      <c r="B144" s="187" t="s">
        <v>96</v>
      </c>
      <c r="C144" s="183">
        <v>1</v>
      </c>
      <c r="D144" s="159">
        <v>0</v>
      </c>
      <c r="E144" s="160">
        <f t="shared" si="6"/>
        <v>1</v>
      </c>
      <c r="F144" s="216" t="s">
        <v>52</v>
      </c>
      <c r="G144" s="162">
        <v>75</v>
      </c>
      <c r="H144" s="208">
        <f t="shared" si="22"/>
        <v>75</v>
      </c>
      <c r="I144" s="217">
        <v>1</v>
      </c>
      <c r="J144" s="165" t="s">
        <v>65</v>
      </c>
      <c r="K144" s="218">
        <v>50</v>
      </c>
      <c r="L144" s="219">
        <v>0.5</v>
      </c>
      <c r="M144" s="217">
        <f t="shared" si="23"/>
        <v>0.5</v>
      </c>
      <c r="N144" s="220">
        <f t="shared" si="24"/>
        <v>25</v>
      </c>
      <c r="O144" s="221">
        <f t="shared" si="25"/>
        <v>100</v>
      </c>
      <c r="P144" s="166">
        <f t="shared" si="26"/>
        <v>100</v>
      </c>
      <c r="Q144" s="215"/>
      <c r="S144" s="85"/>
    </row>
    <row r="145" spans="1:19" ht="63">
      <c r="A145" s="172">
        <f>IF(C145=0,"",1+MAX(A$9:A144))</f>
        <v>89</v>
      </c>
      <c r="B145" s="187" t="s">
        <v>97</v>
      </c>
      <c r="C145" s="183">
        <v>12</v>
      </c>
      <c r="D145" s="159">
        <v>0</v>
      </c>
      <c r="E145" s="160">
        <f t="shared" si="6"/>
        <v>12</v>
      </c>
      <c r="F145" s="216" t="s">
        <v>52</v>
      </c>
      <c r="G145" s="162">
        <v>74</v>
      </c>
      <c r="H145" s="208">
        <f t="shared" si="22"/>
        <v>888</v>
      </c>
      <c r="I145" s="217">
        <v>1</v>
      </c>
      <c r="J145" s="165" t="s">
        <v>65</v>
      </c>
      <c r="K145" s="218">
        <v>50</v>
      </c>
      <c r="L145" s="219">
        <v>0.5</v>
      </c>
      <c r="M145" s="217">
        <f t="shared" si="23"/>
        <v>6</v>
      </c>
      <c r="N145" s="220">
        <f t="shared" si="24"/>
        <v>300</v>
      </c>
      <c r="O145" s="221">
        <f t="shared" si="25"/>
        <v>99</v>
      </c>
      <c r="P145" s="166">
        <f t="shared" si="26"/>
        <v>1188</v>
      </c>
      <c r="Q145" s="215"/>
      <c r="S145" s="85"/>
    </row>
    <row r="146" spans="1:19" ht="63">
      <c r="A146" s="172">
        <f>IF(C146=0,"",1+MAX(A$9:A145))</f>
        <v>90</v>
      </c>
      <c r="B146" s="187" t="s">
        <v>98</v>
      </c>
      <c r="C146" s="183">
        <v>4</v>
      </c>
      <c r="D146" s="159">
        <v>0</v>
      </c>
      <c r="E146" s="160">
        <f t="shared" si="6"/>
        <v>4</v>
      </c>
      <c r="F146" s="216" t="s">
        <v>52</v>
      </c>
      <c r="G146" s="162">
        <v>360</v>
      </c>
      <c r="H146" s="208">
        <f t="shared" si="22"/>
        <v>1440</v>
      </c>
      <c r="I146" s="217">
        <v>1</v>
      </c>
      <c r="J146" s="165" t="s">
        <v>65</v>
      </c>
      <c r="K146" s="218">
        <v>50</v>
      </c>
      <c r="L146" s="219">
        <v>1</v>
      </c>
      <c r="M146" s="217">
        <f t="shared" si="23"/>
        <v>4</v>
      </c>
      <c r="N146" s="220">
        <f t="shared" si="24"/>
        <v>200</v>
      </c>
      <c r="O146" s="221">
        <f t="shared" si="25"/>
        <v>410</v>
      </c>
      <c r="P146" s="166">
        <f t="shared" si="26"/>
        <v>1640</v>
      </c>
      <c r="Q146" s="215"/>
      <c r="S146" s="85"/>
    </row>
    <row r="147" spans="1:19" ht="47.25">
      <c r="A147" s="172">
        <f>IF(C147=0,"",1+MAX(A$9:A146))</f>
        <v>91</v>
      </c>
      <c r="B147" s="187" t="s">
        <v>114</v>
      </c>
      <c r="C147" s="183">
        <v>4</v>
      </c>
      <c r="D147" s="159">
        <v>0</v>
      </c>
      <c r="E147" s="160">
        <f t="shared" si="6"/>
        <v>4</v>
      </c>
      <c r="F147" s="216" t="s">
        <v>52</v>
      </c>
      <c r="G147" s="162">
        <v>62</v>
      </c>
      <c r="H147" s="208">
        <f t="shared" si="22"/>
        <v>248</v>
      </c>
      <c r="I147" s="217">
        <v>1</v>
      </c>
      <c r="J147" s="165" t="s">
        <v>65</v>
      </c>
      <c r="K147" s="218">
        <v>50</v>
      </c>
      <c r="L147" s="219">
        <v>0.5</v>
      </c>
      <c r="M147" s="217">
        <f t="shared" si="23"/>
        <v>2</v>
      </c>
      <c r="N147" s="220">
        <f t="shared" si="24"/>
        <v>100</v>
      </c>
      <c r="O147" s="221">
        <f t="shared" si="25"/>
        <v>87</v>
      </c>
      <c r="P147" s="166">
        <f t="shared" si="26"/>
        <v>348</v>
      </c>
      <c r="Q147" s="215"/>
      <c r="S147" s="85"/>
    </row>
    <row r="148" spans="1:19" ht="63">
      <c r="A148" s="172">
        <f>IF(C148=0,"",1+MAX(A$9:A147))</f>
        <v>92</v>
      </c>
      <c r="B148" s="187" t="s">
        <v>99</v>
      </c>
      <c r="C148" s="183">
        <v>4</v>
      </c>
      <c r="D148" s="159">
        <v>0</v>
      </c>
      <c r="E148" s="160">
        <f t="shared" si="6"/>
        <v>4</v>
      </c>
      <c r="F148" s="216" t="s">
        <v>52</v>
      </c>
      <c r="G148" s="162">
        <v>74</v>
      </c>
      <c r="H148" s="208">
        <f t="shared" si="22"/>
        <v>296</v>
      </c>
      <c r="I148" s="217">
        <v>1</v>
      </c>
      <c r="J148" s="165" t="s">
        <v>65</v>
      </c>
      <c r="K148" s="218">
        <v>50</v>
      </c>
      <c r="L148" s="219">
        <v>0.5</v>
      </c>
      <c r="M148" s="217">
        <f t="shared" si="23"/>
        <v>2</v>
      </c>
      <c r="N148" s="220">
        <f t="shared" si="24"/>
        <v>100</v>
      </c>
      <c r="O148" s="221">
        <f t="shared" si="25"/>
        <v>99</v>
      </c>
      <c r="P148" s="166">
        <f t="shared" si="26"/>
        <v>396</v>
      </c>
      <c r="Q148" s="215"/>
      <c r="S148" s="85"/>
    </row>
    <row r="149" spans="1:19" ht="63">
      <c r="A149" s="172">
        <f>IF(C149=0,"",1+MAX(A$9:A148))</f>
        <v>93</v>
      </c>
      <c r="B149" s="187" t="s">
        <v>101</v>
      </c>
      <c r="C149" s="183">
        <v>4</v>
      </c>
      <c r="D149" s="159">
        <v>0</v>
      </c>
      <c r="E149" s="160">
        <f t="shared" si="6"/>
        <v>4</v>
      </c>
      <c r="F149" s="216" t="s">
        <v>52</v>
      </c>
      <c r="G149" s="162">
        <v>50</v>
      </c>
      <c r="H149" s="208">
        <f t="shared" si="22"/>
        <v>200</v>
      </c>
      <c r="I149" s="217">
        <v>1</v>
      </c>
      <c r="J149" s="165" t="s">
        <v>65</v>
      </c>
      <c r="K149" s="218">
        <v>50</v>
      </c>
      <c r="L149" s="219">
        <v>0.5</v>
      </c>
      <c r="M149" s="217">
        <f t="shared" si="23"/>
        <v>2</v>
      </c>
      <c r="N149" s="220">
        <f t="shared" si="24"/>
        <v>100</v>
      </c>
      <c r="O149" s="221">
        <f t="shared" si="25"/>
        <v>75</v>
      </c>
      <c r="P149" s="166">
        <f t="shared" si="26"/>
        <v>300</v>
      </c>
      <c r="Q149" s="215"/>
      <c r="S149" s="85"/>
    </row>
    <row r="150" spans="1:19" ht="33" customHeight="1">
      <c r="A150" s="172" t="str">
        <f>IF(C150=0,"",1+MAX(A$9:A149))</f>
        <v/>
      </c>
      <c r="B150" s="182" t="s">
        <v>79</v>
      </c>
      <c r="C150" s="183"/>
      <c r="D150" s="159"/>
      <c r="E150" s="160"/>
      <c r="F150" s="216"/>
      <c r="G150" s="162"/>
      <c r="H150" s="208"/>
      <c r="I150" s="217"/>
      <c r="J150" s="165"/>
      <c r="K150" s="218"/>
      <c r="L150" s="219"/>
      <c r="M150" s="217"/>
      <c r="N150" s="220"/>
      <c r="O150" s="221"/>
      <c r="P150" s="166"/>
      <c r="Q150" s="215"/>
      <c r="S150" s="85"/>
    </row>
    <row r="151" spans="1:19" ht="33" customHeight="1">
      <c r="A151" s="172" t="str">
        <f>IF(C151=0,"",1+MAX(A$9:A150))</f>
        <v/>
      </c>
      <c r="B151" s="203" t="s">
        <v>71</v>
      </c>
      <c r="C151" s="183"/>
      <c r="D151" s="159"/>
      <c r="E151" s="160"/>
      <c r="F151" s="216"/>
      <c r="G151" s="162"/>
      <c r="H151" s="208"/>
      <c r="I151" s="217"/>
      <c r="J151" s="165"/>
      <c r="K151" s="218"/>
      <c r="L151" s="219"/>
      <c r="M151" s="217"/>
      <c r="N151" s="220"/>
      <c r="O151" s="221"/>
      <c r="P151" s="166"/>
      <c r="Q151" s="215"/>
      <c r="S151" s="85"/>
    </row>
    <row r="152" spans="1:19" ht="63">
      <c r="A152" s="172">
        <f>IF(C152=0,"",1+MAX(A$9:A151))</f>
        <v>94</v>
      </c>
      <c r="B152" s="187" t="s">
        <v>115</v>
      </c>
      <c r="C152" s="183">
        <v>54</v>
      </c>
      <c r="D152" s="159">
        <v>0.1</v>
      </c>
      <c r="E152" s="160">
        <f t="shared" si="6"/>
        <v>59.400000000000006</v>
      </c>
      <c r="F152" s="216" t="s">
        <v>51</v>
      </c>
      <c r="G152" s="162">
        <v>35</v>
      </c>
      <c r="H152" s="208">
        <f t="shared" ref="H152:H153" si="27">G152*E152</f>
        <v>2079</v>
      </c>
      <c r="I152" s="217">
        <v>1</v>
      </c>
      <c r="J152" s="165" t="s">
        <v>65</v>
      </c>
      <c r="K152" s="218">
        <v>50</v>
      </c>
      <c r="L152" s="219">
        <v>0.15</v>
      </c>
      <c r="M152" s="217">
        <f t="shared" ref="M152:M153" si="28">L152*E152</f>
        <v>8.91</v>
      </c>
      <c r="N152" s="220">
        <f t="shared" ref="N152:N153" si="29">M152*K152</f>
        <v>445.5</v>
      </c>
      <c r="O152" s="221">
        <f t="shared" ref="O152:O153" si="30">(H152+N152)/E152</f>
        <v>42.499999999999993</v>
      </c>
      <c r="P152" s="166">
        <f t="shared" ref="P152:P153" si="31">O152*E152</f>
        <v>2524.5</v>
      </c>
      <c r="Q152" s="215"/>
      <c r="S152" s="85"/>
    </row>
    <row r="153" spans="1:19" ht="63">
      <c r="A153" s="172">
        <f>IF(C153=0,"",1+MAX(A$9:A152))</f>
        <v>95</v>
      </c>
      <c r="B153" s="187" t="s">
        <v>116</v>
      </c>
      <c r="C153" s="183">
        <v>24</v>
      </c>
      <c r="D153" s="159">
        <v>0.1</v>
      </c>
      <c r="E153" s="160">
        <f t="shared" si="6"/>
        <v>26.400000000000002</v>
      </c>
      <c r="F153" s="216" t="s">
        <v>51</v>
      </c>
      <c r="G153" s="162">
        <v>35</v>
      </c>
      <c r="H153" s="208">
        <f t="shared" si="27"/>
        <v>924.00000000000011</v>
      </c>
      <c r="I153" s="217">
        <v>1</v>
      </c>
      <c r="J153" s="165" t="s">
        <v>65</v>
      </c>
      <c r="K153" s="218">
        <v>50</v>
      </c>
      <c r="L153" s="219">
        <v>0.15</v>
      </c>
      <c r="M153" s="217">
        <f t="shared" si="28"/>
        <v>3.96</v>
      </c>
      <c r="N153" s="220">
        <f t="shared" si="29"/>
        <v>198</v>
      </c>
      <c r="O153" s="221">
        <f t="shared" si="30"/>
        <v>42.5</v>
      </c>
      <c r="P153" s="166">
        <f t="shared" si="31"/>
        <v>1122</v>
      </c>
      <c r="Q153" s="215"/>
      <c r="S153" s="85"/>
    </row>
    <row r="154" spans="1:19" ht="63">
      <c r="A154" s="172">
        <f>IF(C154=0,"",1+MAX(A$9:A153))</f>
        <v>96</v>
      </c>
      <c r="B154" s="187" t="s">
        <v>117</v>
      </c>
      <c r="C154" s="183">
        <v>3</v>
      </c>
      <c r="D154" s="159">
        <v>0.1</v>
      </c>
      <c r="E154" s="160">
        <f t="shared" si="6"/>
        <v>3.3000000000000003</v>
      </c>
      <c r="F154" s="216" t="s">
        <v>51</v>
      </c>
      <c r="G154" s="162">
        <v>28</v>
      </c>
      <c r="H154" s="208">
        <f t="shared" si="22"/>
        <v>92.4</v>
      </c>
      <c r="I154" s="217">
        <v>1</v>
      </c>
      <c r="J154" s="165" t="s">
        <v>65</v>
      </c>
      <c r="K154" s="218">
        <v>50</v>
      </c>
      <c r="L154" s="219">
        <v>0.15</v>
      </c>
      <c r="M154" s="217">
        <f t="shared" si="23"/>
        <v>0.495</v>
      </c>
      <c r="N154" s="220">
        <f t="shared" si="24"/>
        <v>24.75</v>
      </c>
      <c r="O154" s="221">
        <f t="shared" si="25"/>
        <v>35.5</v>
      </c>
      <c r="P154" s="166">
        <f t="shared" si="26"/>
        <v>117.15</v>
      </c>
      <c r="Q154" s="215"/>
      <c r="S154" s="85"/>
    </row>
    <row r="155" spans="1:19" ht="33" customHeight="1">
      <c r="A155" s="172" t="str">
        <f>IF(C155=0,"",1+MAX(A$9:A154))</f>
        <v/>
      </c>
      <c r="B155" s="203" t="s">
        <v>70</v>
      </c>
      <c r="C155" s="183"/>
      <c r="D155" s="159"/>
      <c r="E155" s="160"/>
      <c r="F155" s="216"/>
      <c r="G155" s="162"/>
      <c r="H155" s="208"/>
      <c r="I155" s="217"/>
      <c r="J155" s="165"/>
      <c r="K155" s="218"/>
      <c r="L155" s="219"/>
      <c r="M155" s="217"/>
      <c r="N155" s="220"/>
      <c r="O155" s="221"/>
      <c r="P155" s="166"/>
      <c r="Q155" s="215"/>
      <c r="S155" s="85"/>
    </row>
    <row r="156" spans="1:19" ht="63">
      <c r="A156" s="172">
        <f>IF(C156=0,"",1+MAX(A$9:A155))</f>
        <v>97</v>
      </c>
      <c r="B156" s="187" t="s">
        <v>115</v>
      </c>
      <c r="C156" s="183">
        <v>71</v>
      </c>
      <c r="D156" s="159">
        <v>0.1</v>
      </c>
      <c r="E156" s="160">
        <f t="shared" si="6"/>
        <v>78.100000000000009</v>
      </c>
      <c r="F156" s="216" t="s">
        <v>51</v>
      </c>
      <c r="G156" s="162">
        <v>35</v>
      </c>
      <c r="H156" s="208">
        <f t="shared" ref="H156" si="32">G156*E156</f>
        <v>2733.5000000000005</v>
      </c>
      <c r="I156" s="217">
        <v>1</v>
      </c>
      <c r="J156" s="165" t="s">
        <v>65</v>
      </c>
      <c r="K156" s="218">
        <v>50</v>
      </c>
      <c r="L156" s="219">
        <v>0.15</v>
      </c>
      <c r="M156" s="217">
        <f t="shared" ref="M156" si="33">L156*E156</f>
        <v>11.715000000000002</v>
      </c>
      <c r="N156" s="220">
        <f t="shared" ref="N156" si="34">M156*K156</f>
        <v>585.75000000000011</v>
      </c>
      <c r="O156" s="221">
        <f t="shared" ref="O156" si="35">(H156+N156)/E156</f>
        <v>42.5</v>
      </c>
      <c r="P156" s="166">
        <f t="shared" ref="P156" si="36">O156*E156</f>
        <v>3319.2500000000005</v>
      </c>
      <c r="Q156" s="215"/>
      <c r="S156" s="85"/>
    </row>
    <row r="157" spans="1:19" ht="63.75" thickBot="1">
      <c r="A157" s="172">
        <f>IF(C157=0,"",1+MAX(A$9:A156))</f>
        <v>98</v>
      </c>
      <c r="B157" s="187" t="s">
        <v>117</v>
      </c>
      <c r="C157" s="183">
        <v>5</v>
      </c>
      <c r="D157" s="159">
        <v>0.1</v>
      </c>
      <c r="E157" s="160">
        <f t="shared" si="6"/>
        <v>5.5</v>
      </c>
      <c r="F157" s="216" t="s">
        <v>51</v>
      </c>
      <c r="G157" s="162">
        <v>28</v>
      </c>
      <c r="H157" s="208">
        <f t="shared" si="22"/>
        <v>154</v>
      </c>
      <c r="I157" s="217">
        <v>1</v>
      </c>
      <c r="J157" s="165" t="s">
        <v>65</v>
      </c>
      <c r="K157" s="218">
        <v>50</v>
      </c>
      <c r="L157" s="219">
        <v>0.15</v>
      </c>
      <c r="M157" s="217">
        <f t="shared" si="23"/>
        <v>0.82499999999999996</v>
      </c>
      <c r="N157" s="220">
        <f t="shared" si="24"/>
        <v>41.25</v>
      </c>
      <c r="O157" s="221">
        <f t="shared" si="25"/>
        <v>35.5</v>
      </c>
      <c r="P157" s="166">
        <f t="shared" si="26"/>
        <v>195.25</v>
      </c>
      <c r="Q157" s="215"/>
      <c r="S157" s="85"/>
    </row>
    <row r="158" spans="1:19" ht="25.5" customHeight="1" thickBot="1">
      <c r="A158" s="116"/>
      <c r="B158" s="117"/>
      <c r="C158" s="118"/>
      <c r="D158" s="119"/>
      <c r="E158" s="120"/>
      <c r="F158" s="120"/>
      <c r="G158" s="120"/>
      <c r="H158" s="120"/>
      <c r="I158" s="120"/>
      <c r="J158" s="120"/>
      <c r="K158" s="120"/>
      <c r="L158" s="121"/>
      <c r="M158" s="120"/>
      <c r="N158" s="119"/>
      <c r="O158" s="120"/>
      <c r="P158" s="120"/>
      <c r="Q158" s="122"/>
      <c r="S158" s="85"/>
    </row>
    <row r="159" spans="1:19" ht="19.5" customHeight="1">
      <c r="A159" s="1" t="s">
        <v>66</v>
      </c>
      <c r="B159" s="111"/>
      <c r="C159" s="128"/>
      <c r="D159" s="129"/>
      <c r="E159" s="130"/>
      <c r="F159" s="130"/>
      <c r="G159" s="130"/>
      <c r="H159" s="130"/>
      <c r="I159" s="131"/>
      <c r="J159" s="132" t="s">
        <v>14</v>
      </c>
      <c r="K159" s="132"/>
      <c r="L159" s="133"/>
      <c r="M159" s="130"/>
      <c r="N159" s="131"/>
      <c r="O159" s="132"/>
      <c r="P159" s="132"/>
      <c r="Q159" s="134"/>
      <c r="S159" s="85"/>
    </row>
    <row r="160" spans="1:19" ht="19.5" customHeight="1">
      <c r="A160" s="1" t="s">
        <v>67</v>
      </c>
      <c r="B160" s="135"/>
      <c r="C160" s="128"/>
      <c r="D160" s="129"/>
      <c r="E160" s="130"/>
      <c r="F160" s="130"/>
      <c r="G160" s="130"/>
      <c r="H160" s="130"/>
      <c r="I160" s="131"/>
      <c r="J160" s="136" t="s">
        <v>15</v>
      </c>
      <c r="K160" s="136"/>
      <c r="L160" s="133"/>
      <c r="M160" s="130"/>
      <c r="N160" s="131"/>
      <c r="O160" s="136"/>
      <c r="P160" s="136"/>
      <c r="Q160" s="134"/>
      <c r="S160" s="85"/>
    </row>
    <row r="161" spans="1:19" ht="19.5" customHeight="1">
      <c r="A161" s="2"/>
      <c r="B161" s="111"/>
      <c r="C161" s="128"/>
      <c r="D161" s="128"/>
      <c r="E161" s="130"/>
      <c r="F161" s="130"/>
      <c r="G161" s="130"/>
      <c r="H161" s="130"/>
      <c r="I161" s="131"/>
      <c r="J161" s="136" t="s">
        <v>16</v>
      </c>
      <c r="K161" s="136"/>
      <c r="L161" s="133"/>
      <c r="M161" s="130"/>
      <c r="N161" s="131"/>
      <c r="O161" s="136"/>
      <c r="P161" s="136"/>
      <c r="Q161" s="134"/>
      <c r="S161" s="85"/>
    </row>
    <row r="162" spans="1:19" ht="19.5" customHeight="1">
      <c r="A162" s="3" t="s">
        <v>118</v>
      </c>
      <c r="B162" s="137"/>
      <c r="C162" s="128"/>
      <c r="D162" s="129"/>
      <c r="E162" s="130"/>
      <c r="F162" s="130"/>
      <c r="G162" s="130"/>
      <c r="H162" s="130"/>
      <c r="I162" s="131"/>
      <c r="J162" s="136" t="s">
        <v>17</v>
      </c>
      <c r="K162" s="136"/>
      <c r="L162" s="133"/>
      <c r="M162" s="130"/>
      <c r="N162" s="131"/>
      <c r="O162" s="136"/>
      <c r="P162" s="136"/>
      <c r="Q162" s="134"/>
      <c r="S162" s="85"/>
    </row>
    <row r="163" spans="1:19" ht="19.5" customHeight="1" thickBot="1">
      <c r="A163" s="89"/>
      <c r="B163" s="90"/>
      <c r="C163" s="128"/>
      <c r="D163" s="138"/>
      <c r="E163" s="130"/>
      <c r="F163" s="130"/>
      <c r="G163" s="130"/>
      <c r="H163" s="130"/>
      <c r="I163" s="131"/>
      <c r="J163" s="136" t="s">
        <v>3</v>
      </c>
      <c r="K163" s="139">
        <f ca="1">TODAY()</f>
        <v>46151</v>
      </c>
      <c r="L163" s="140"/>
      <c r="M163" s="141"/>
      <c r="N163" s="131"/>
      <c r="O163" s="136"/>
      <c r="P163" s="139"/>
      <c r="Q163" s="142"/>
      <c r="S163" s="85"/>
    </row>
    <row r="164" spans="1:19" ht="45.75" customHeight="1" thickBot="1">
      <c r="A164" s="123" t="s">
        <v>18</v>
      </c>
      <c r="B164" s="124" t="s">
        <v>5</v>
      </c>
      <c r="C164" s="124" t="s">
        <v>19</v>
      </c>
      <c r="D164" s="124" t="s">
        <v>20</v>
      </c>
      <c r="E164" s="125" t="s">
        <v>21</v>
      </c>
      <c r="F164" s="124" t="s">
        <v>22</v>
      </c>
      <c r="G164" s="124" t="s">
        <v>32</v>
      </c>
      <c r="H164" s="125" t="s">
        <v>6</v>
      </c>
      <c r="I164" s="125" t="s">
        <v>55</v>
      </c>
      <c r="J164" s="125" t="s">
        <v>54</v>
      </c>
      <c r="K164" s="125" t="s">
        <v>48</v>
      </c>
      <c r="L164" s="126" t="s">
        <v>49</v>
      </c>
      <c r="M164" s="125" t="s">
        <v>50</v>
      </c>
      <c r="N164" s="125" t="s">
        <v>7</v>
      </c>
      <c r="O164" s="124" t="s">
        <v>23</v>
      </c>
      <c r="P164" s="124" t="s">
        <v>8</v>
      </c>
      <c r="Q164" s="127" t="s">
        <v>24</v>
      </c>
      <c r="S164" s="85"/>
    </row>
    <row r="165" spans="1:19" ht="24.75" customHeight="1" thickBot="1">
      <c r="A165" s="75"/>
      <c r="B165" s="76" t="s">
        <v>25</v>
      </c>
      <c r="C165" s="91"/>
      <c r="D165" s="91"/>
      <c r="E165" s="91"/>
      <c r="F165" s="91"/>
      <c r="G165" s="91"/>
      <c r="H165" s="91"/>
      <c r="I165" s="91"/>
      <c r="J165" s="91"/>
      <c r="K165" s="91"/>
      <c r="L165" s="91"/>
      <c r="M165" s="91"/>
      <c r="N165" s="91"/>
      <c r="O165" s="91"/>
      <c r="P165" s="91"/>
      <c r="Q165" s="92"/>
      <c r="S165" s="85"/>
    </row>
    <row r="166" spans="1:19" ht="37.5" customHeight="1">
      <c r="A166" s="172" t="str">
        <f>IF(C166=0,"",1+MAX(A$9:A157))</f>
        <v/>
      </c>
      <c r="B166" s="203" t="s">
        <v>106</v>
      </c>
      <c r="C166" s="183"/>
      <c r="D166" s="159"/>
      <c r="E166" s="160"/>
      <c r="F166" s="216"/>
      <c r="G166" s="162"/>
      <c r="H166" s="208"/>
      <c r="I166" s="217"/>
      <c r="J166" s="165"/>
      <c r="K166" s="218"/>
      <c r="L166" s="219"/>
      <c r="M166" s="217"/>
      <c r="N166" s="220"/>
      <c r="O166" s="221"/>
      <c r="P166" s="166"/>
      <c r="Q166" s="215"/>
      <c r="S166" s="85"/>
    </row>
    <row r="167" spans="1:19" ht="89.25" customHeight="1">
      <c r="A167" s="172">
        <f>IF(C167=0,"",1+MAX(A$9:A166))</f>
        <v>99</v>
      </c>
      <c r="B167" s="187" t="s">
        <v>115</v>
      </c>
      <c r="C167" s="183">
        <v>121</v>
      </c>
      <c r="D167" s="159">
        <v>0.1</v>
      </c>
      <c r="E167" s="160">
        <f t="shared" si="6"/>
        <v>133.10000000000002</v>
      </c>
      <c r="F167" s="216" t="s">
        <v>51</v>
      </c>
      <c r="G167" s="162">
        <v>35</v>
      </c>
      <c r="H167" s="208">
        <f t="shared" ref="H167" si="37">G167*E167</f>
        <v>4658.5000000000009</v>
      </c>
      <c r="I167" s="217">
        <v>1</v>
      </c>
      <c r="J167" s="165" t="s">
        <v>65</v>
      </c>
      <c r="K167" s="218">
        <v>50</v>
      </c>
      <c r="L167" s="219">
        <v>0.15</v>
      </c>
      <c r="M167" s="217">
        <f t="shared" ref="M167" si="38">L167*E167</f>
        <v>19.965000000000003</v>
      </c>
      <c r="N167" s="220">
        <f t="shared" ref="N167" si="39">M167*K167</f>
        <v>998.25000000000023</v>
      </c>
      <c r="O167" s="221">
        <f t="shared" ref="O167" si="40">(H167+N167)/E167</f>
        <v>42.5</v>
      </c>
      <c r="P167" s="166">
        <f t="shared" ref="P167" si="41">O167*E167</f>
        <v>5656.7500000000009</v>
      </c>
      <c r="Q167" s="215"/>
      <c r="S167" s="85"/>
    </row>
    <row r="168" spans="1:19" ht="78.75" customHeight="1">
      <c r="A168" s="172">
        <f>IF(C168=0,"",1+MAX(A$9:A167))</f>
        <v>100</v>
      </c>
      <c r="B168" s="187" t="s">
        <v>117</v>
      </c>
      <c r="C168" s="183">
        <v>4</v>
      </c>
      <c r="D168" s="159">
        <v>0.1</v>
      </c>
      <c r="E168" s="160">
        <f t="shared" si="6"/>
        <v>4.4000000000000004</v>
      </c>
      <c r="F168" s="216" t="s">
        <v>51</v>
      </c>
      <c r="G168" s="162">
        <v>28</v>
      </c>
      <c r="H168" s="208">
        <f t="shared" si="22"/>
        <v>123.20000000000002</v>
      </c>
      <c r="I168" s="217">
        <v>1</v>
      </c>
      <c r="J168" s="165" t="s">
        <v>65</v>
      </c>
      <c r="K168" s="218">
        <v>50</v>
      </c>
      <c r="L168" s="219">
        <v>0.15</v>
      </c>
      <c r="M168" s="217">
        <f t="shared" si="23"/>
        <v>0.66</v>
      </c>
      <c r="N168" s="220">
        <f t="shared" si="24"/>
        <v>33</v>
      </c>
      <c r="O168" s="221">
        <f t="shared" si="25"/>
        <v>35.5</v>
      </c>
      <c r="P168" s="166">
        <f t="shared" si="26"/>
        <v>156.20000000000002</v>
      </c>
      <c r="Q168" s="215"/>
      <c r="S168" s="85"/>
    </row>
    <row r="169" spans="1:19" ht="42.75" customHeight="1">
      <c r="A169" s="172" t="str">
        <f>IF(C169=0,"",1+MAX(A$9:A168))</f>
        <v/>
      </c>
      <c r="B169" s="203" t="s">
        <v>112</v>
      </c>
      <c r="C169" s="183"/>
      <c r="D169" s="159"/>
      <c r="E169" s="160"/>
      <c r="F169" s="216"/>
      <c r="G169" s="162"/>
      <c r="H169" s="208"/>
      <c r="I169" s="217"/>
      <c r="J169" s="165"/>
      <c r="K169" s="218"/>
      <c r="L169" s="219"/>
      <c r="M169" s="217"/>
      <c r="N169" s="220"/>
      <c r="O169" s="221"/>
      <c r="P169" s="166"/>
      <c r="Q169" s="215"/>
      <c r="S169" s="85"/>
    </row>
    <row r="170" spans="1:19" ht="89.25" customHeight="1">
      <c r="A170" s="172">
        <f>IF(C170=0,"",1+MAX(A$9:A169))</f>
        <v>101</v>
      </c>
      <c r="B170" s="187" t="s">
        <v>115</v>
      </c>
      <c r="C170" s="183">
        <v>88</v>
      </c>
      <c r="D170" s="159">
        <v>0.1</v>
      </c>
      <c r="E170" s="160">
        <f t="shared" ref="E170:E171" si="42">(1+D170)*C170</f>
        <v>96.800000000000011</v>
      </c>
      <c r="F170" s="216" t="s">
        <v>51</v>
      </c>
      <c r="G170" s="162">
        <v>35</v>
      </c>
      <c r="H170" s="208">
        <f t="shared" ref="H170" si="43">G170*E170</f>
        <v>3388.0000000000005</v>
      </c>
      <c r="I170" s="217">
        <v>1</v>
      </c>
      <c r="J170" s="165" t="s">
        <v>65</v>
      </c>
      <c r="K170" s="218">
        <v>50</v>
      </c>
      <c r="L170" s="219">
        <v>0.15</v>
      </c>
      <c r="M170" s="217">
        <f t="shared" ref="M170" si="44">L170*E170</f>
        <v>14.520000000000001</v>
      </c>
      <c r="N170" s="220">
        <f t="shared" ref="N170" si="45">M170*K170</f>
        <v>726.00000000000011</v>
      </c>
      <c r="O170" s="221">
        <f t="shared" ref="O170" si="46">(H170+N170)/E170</f>
        <v>42.500000000000007</v>
      </c>
      <c r="P170" s="166">
        <f t="shared" ref="P170" si="47">O170*E170</f>
        <v>4114.0000000000009</v>
      </c>
      <c r="Q170" s="215"/>
      <c r="S170" s="85"/>
    </row>
    <row r="171" spans="1:19" ht="84.75" customHeight="1" thickBot="1">
      <c r="A171" s="188">
        <f>IF(C171=0,"",1+MAX(A$9:A170))</f>
        <v>102</v>
      </c>
      <c r="B171" s="189" t="s">
        <v>117</v>
      </c>
      <c r="C171" s="190">
        <v>2</v>
      </c>
      <c r="D171" s="191">
        <v>0.1</v>
      </c>
      <c r="E171" s="192">
        <f t="shared" si="42"/>
        <v>2.2000000000000002</v>
      </c>
      <c r="F171" s="222" t="s">
        <v>51</v>
      </c>
      <c r="G171" s="193">
        <v>28</v>
      </c>
      <c r="H171" s="223">
        <f t="shared" si="22"/>
        <v>61.600000000000009</v>
      </c>
      <c r="I171" s="224">
        <v>1</v>
      </c>
      <c r="J171" s="196" t="s">
        <v>65</v>
      </c>
      <c r="K171" s="225">
        <v>50</v>
      </c>
      <c r="L171" s="226">
        <v>0.15</v>
      </c>
      <c r="M171" s="224">
        <f t="shared" si="23"/>
        <v>0.33</v>
      </c>
      <c r="N171" s="227">
        <f t="shared" si="24"/>
        <v>16.5</v>
      </c>
      <c r="O171" s="228">
        <f t="shared" si="25"/>
        <v>35.5</v>
      </c>
      <c r="P171" s="197">
        <f t="shared" si="26"/>
        <v>78.100000000000009</v>
      </c>
      <c r="Q171" s="229"/>
      <c r="S171" s="85"/>
    </row>
    <row r="172" spans="1:19" ht="33" customHeight="1" thickBot="1">
      <c r="A172" s="72" t="str">
        <f>IF(C172=0,"",1+MAX(A$8:A171))</f>
        <v/>
      </c>
      <c r="B172" s="73" t="s">
        <v>64</v>
      </c>
      <c r="C172" s="7"/>
      <c r="D172" s="8"/>
      <c r="E172" s="9"/>
      <c r="F172" s="10" t="s">
        <v>42</v>
      </c>
      <c r="G172" s="9"/>
      <c r="H172" s="11">
        <f>SUM(H22:H171)</f>
        <v>125531.2</v>
      </c>
      <c r="I172" s="11"/>
      <c r="J172" s="11"/>
      <c r="K172" s="11"/>
      <c r="L172" s="36"/>
      <c r="M172" s="10" t="s">
        <v>33</v>
      </c>
      <c r="N172" s="11">
        <f>SUM(N22:N171)</f>
        <v>36221.5</v>
      </c>
      <c r="O172" s="12"/>
      <c r="P172" s="13"/>
      <c r="Q172" s="74">
        <f>SUM(P22:P171)</f>
        <v>161752.70000000001</v>
      </c>
    </row>
    <row r="173" spans="1:19" ht="33" customHeight="1" thickBot="1">
      <c r="A173" s="148"/>
      <c r="B173" s="149"/>
      <c r="C173" s="150"/>
      <c r="D173" s="150"/>
      <c r="E173" s="150"/>
      <c r="F173" s="151"/>
      <c r="G173" s="150"/>
      <c r="H173" s="152"/>
      <c r="I173" s="152"/>
      <c r="J173" s="152"/>
      <c r="K173" s="152"/>
      <c r="L173" s="153"/>
      <c r="M173" s="151"/>
      <c r="N173" s="152"/>
      <c r="O173" s="154"/>
      <c r="P173" s="154"/>
      <c r="Q173" s="155"/>
    </row>
    <row r="174" spans="1:19" ht="33" customHeight="1" thickBot="1">
      <c r="A174" s="86"/>
      <c r="B174" s="87"/>
      <c r="C174" s="87"/>
      <c r="D174" s="87"/>
      <c r="E174" s="87"/>
      <c r="F174" s="87"/>
      <c r="G174" s="87"/>
      <c r="H174" s="87"/>
      <c r="I174" s="87"/>
      <c r="J174" s="87"/>
      <c r="K174" s="87"/>
      <c r="L174" s="87"/>
      <c r="M174" s="87"/>
      <c r="N174" s="87"/>
      <c r="O174" s="87"/>
      <c r="P174" s="87"/>
      <c r="Q174" s="88"/>
    </row>
    <row r="175" spans="1:19" ht="33" customHeight="1">
      <c r="A175" s="230" t="s">
        <v>29</v>
      </c>
      <c r="B175" s="231"/>
      <c r="C175" s="232"/>
      <c r="D175" s="232"/>
      <c r="E175" s="232"/>
      <c r="F175" s="232"/>
      <c r="G175" s="232"/>
      <c r="H175" s="233"/>
      <c r="I175" s="233"/>
      <c r="J175" s="233"/>
      <c r="K175" s="233"/>
      <c r="L175" s="234"/>
      <c r="M175" s="233"/>
      <c r="N175" s="231"/>
      <c r="O175" s="235"/>
      <c r="P175" s="235"/>
      <c r="Q175" s="236">
        <f>SUM(Q9:Q174)</f>
        <v>161752.70000000001</v>
      </c>
    </row>
    <row r="176" spans="1:19" ht="33" customHeight="1">
      <c r="A176" s="237" t="s">
        <v>57</v>
      </c>
      <c r="B176" s="238"/>
      <c r="C176" s="239">
        <v>0.2</v>
      </c>
      <c r="D176" s="239"/>
      <c r="E176" s="239"/>
      <c r="F176" s="240"/>
      <c r="G176" s="240"/>
      <c r="H176" s="241"/>
      <c r="I176" s="241"/>
      <c r="J176" s="241"/>
      <c r="K176" s="241"/>
      <c r="L176" s="242"/>
      <c r="M176" s="241"/>
      <c r="N176" s="243"/>
      <c r="O176" s="244"/>
      <c r="P176" s="244"/>
      <c r="Q176" s="245">
        <f>(Q175*C176)</f>
        <v>32350.540000000005</v>
      </c>
    </row>
    <row r="177" spans="1:17" ht="33" customHeight="1">
      <c r="A177" s="237" t="s">
        <v>58</v>
      </c>
      <c r="B177" s="238"/>
      <c r="C177" s="239">
        <v>0.03</v>
      </c>
      <c r="D177" s="239"/>
      <c r="E177" s="239"/>
      <c r="F177" s="240"/>
      <c r="G177" s="240"/>
      <c r="H177" s="241"/>
      <c r="I177" s="241"/>
      <c r="J177" s="241"/>
      <c r="K177" s="241"/>
      <c r="L177" s="242"/>
      <c r="M177" s="241"/>
      <c r="N177" s="243"/>
      <c r="O177" s="244"/>
      <c r="P177" s="244"/>
      <c r="Q177" s="245">
        <f>(Q175*C177)</f>
        <v>4852.5810000000001</v>
      </c>
    </row>
    <row r="178" spans="1:17" ht="33" customHeight="1">
      <c r="A178" s="237" t="s">
        <v>59</v>
      </c>
      <c r="B178" s="238"/>
      <c r="C178" s="239">
        <v>7.0000000000000007E-2</v>
      </c>
      <c r="D178" s="239"/>
      <c r="E178" s="239"/>
      <c r="F178" s="246"/>
      <c r="G178" s="246"/>
      <c r="H178" s="247"/>
      <c r="I178" s="247"/>
      <c r="J178" s="247"/>
      <c r="K178" s="247"/>
      <c r="L178" s="242"/>
      <c r="M178" s="247"/>
      <c r="N178" s="248"/>
      <c r="O178" s="249"/>
      <c r="P178" s="249"/>
      <c r="Q178" s="245">
        <f>(Q175*C178)</f>
        <v>11322.689000000002</v>
      </c>
    </row>
    <row r="179" spans="1:17" ht="33" customHeight="1">
      <c r="A179" s="250" t="s">
        <v>30</v>
      </c>
      <c r="B179" s="251"/>
      <c r="C179" s="252"/>
      <c r="D179" s="252"/>
      <c r="E179" s="252"/>
      <c r="F179" s="252"/>
      <c r="G179" s="252"/>
      <c r="H179" s="253"/>
      <c r="I179" s="253"/>
      <c r="J179" s="253"/>
      <c r="K179" s="253"/>
      <c r="L179" s="254"/>
      <c r="M179" s="253"/>
      <c r="N179" s="251"/>
      <c r="O179" s="255"/>
      <c r="P179" s="255"/>
      <c r="Q179" s="256">
        <f>SUM(Q175:Q178)</f>
        <v>210278.51000000004</v>
      </c>
    </row>
    <row r="180" spans="1:17" ht="33" customHeight="1" thickBot="1">
      <c r="A180" s="250"/>
      <c r="B180" s="251"/>
      <c r="C180" s="252"/>
      <c r="D180" s="252"/>
      <c r="E180" s="252"/>
      <c r="F180" s="252"/>
      <c r="G180" s="252"/>
      <c r="H180" s="253"/>
      <c r="I180" s="253"/>
      <c r="J180" s="253"/>
      <c r="K180" s="253"/>
      <c r="L180" s="254"/>
      <c r="M180" s="253"/>
      <c r="N180" s="251"/>
      <c r="O180" s="255"/>
      <c r="P180" s="255"/>
      <c r="Q180" s="256"/>
    </row>
    <row r="181" spans="1:17" ht="33" customHeight="1">
      <c r="A181" s="21" t="s">
        <v>31</v>
      </c>
      <c r="B181" s="22"/>
      <c r="C181" s="22"/>
      <c r="D181" s="22"/>
      <c r="E181" s="22"/>
      <c r="F181" s="22"/>
      <c r="G181" s="22"/>
      <c r="H181" s="23"/>
      <c r="I181" s="23"/>
      <c r="J181" s="23"/>
      <c r="K181" s="23"/>
      <c r="L181" s="37"/>
      <c r="M181" s="23"/>
      <c r="N181" s="22"/>
      <c r="O181" s="23"/>
      <c r="P181" s="23"/>
      <c r="Q181" s="143"/>
    </row>
    <row r="182" spans="1:17" ht="33" customHeight="1">
      <c r="A182" s="145" t="s">
        <v>60</v>
      </c>
      <c r="B182" s="24"/>
      <c r="C182" s="24"/>
      <c r="D182" s="24"/>
      <c r="E182" s="24"/>
      <c r="F182" s="24"/>
      <c r="G182" s="24"/>
      <c r="H182" s="25"/>
      <c r="I182" s="25"/>
      <c r="J182" s="25"/>
      <c r="K182" s="25"/>
      <c r="L182" s="38"/>
      <c r="M182" s="25"/>
      <c r="N182" s="24"/>
      <c r="O182" s="25"/>
      <c r="P182" s="25"/>
      <c r="Q182" s="144"/>
    </row>
    <row r="183" spans="1:17" ht="33" customHeight="1">
      <c r="A183" s="146" t="s">
        <v>13</v>
      </c>
      <c r="B183" s="24"/>
      <c r="C183" s="24"/>
      <c r="D183" s="24"/>
      <c r="E183" s="24"/>
      <c r="F183" s="24"/>
      <c r="G183" s="24"/>
      <c r="H183" s="25"/>
      <c r="I183" s="25"/>
      <c r="J183" s="25"/>
      <c r="K183" s="25"/>
      <c r="L183" s="38"/>
      <c r="M183" s="25"/>
      <c r="N183" s="24"/>
      <c r="O183" s="25"/>
      <c r="P183" s="25"/>
      <c r="Q183" s="144"/>
    </row>
    <row r="184" spans="1:17" ht="33" customHeight="1" thickBot="1">
      <c r="A184" s="147" t="s">
        <v>53</v>
      </c>
      <c r="B184" s="28"/>
      <c r="C184" s="29"/>
      <c r="D184" s="29"/>
      <c r="E184" s="29"/>
      <c r="F184" s="29"/>
      <c r="G184" s="29"/>
      <c r="H184" s="30"/>
      <c r="I184" s="30"/>
      <c r="J184" s="30"/>
      <c r="K184" s="30"/>
      <c r="L184" s="39"/>
      <c r="M184" s="30"/>
      <c r="N184" s="28"/>
      <c r="O184" s="31"/>
      <c r="P184" s="31"/>
      <c r="Q184" s="32"/>
    </row>
  </sheetData>
  <mergeCells count="18">
    <mergeCell ref="C141:Q141"/>
    <mergeCell ref="A163:B163"/>
    <mergeCell ref="C165:Q165"/>
    <mergeCell ref="A174:Q174"/>
    <mergeCell ref="A6:B6"/>
    <mergeCell ref="C8:Q8"/>
    <mergeCell ref="Q9:Q18"/>
    <mergeCell ref="A20:Q20"/>
    <mergeCell ref="C21:Q21"/>
    <mergeCell ref="A44:B44"/>
    <mergeCell ref="C46:Q46"/>
    <mergeCell ref="A68:B68"/>
    <mergeCell ref="C70:Q70"/>
    <mergeCell ref="A92:B92"/>
    <mergeCell ref="C94:Q94"/>
    <mergeCell ref="A116:B116"/>
    <mergeCell ref="C118:Q118"/>
    <mergeCell ref="A139:B139"/>
  </mergeCells>
  <pageMargins left="0.7" right="0.7" top="0.75" bottom="0.75" header="0.3" footer="0.3"/>
  <pageSetup paperSize="9" scale="44" fitToHeight="0" orientation="landscape" r:id="rId1"/>
  <headerFooter>
    <oddHeader>&amp;C
&amp;G</oddHeader>
  </headerFooter>
  <rowBreaks count="5" manualBreakCount="5">
    <brk id="38" max="16383" man="1"/>
    <brk id="62" max="16383" man="1"/>
    <brk id="86" max="16383" man="1"/>
    <brk id="133" max="16" man="1"/>
    <brk id="157" max="16383" man="1"/>
  </rowBreaks>
  <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5"/>
  <dimension ref="A1:F24"/>
  <sheetViews>
    <sheetView view="pageBreakPreview" zoomScaleNormal="100" zoomScaleSheetLayoutView="100" workbookViewId="0">
      <selection activeCell="D19" sqref="D19"/>
    </sheetView>
  </sheetViews>
  <sheetFormatPr defaultColWidth="9.140625" defaultRowHeight="15.75"/>
  <cols>
    <col min="1" max="1" width="28.85546875" style="6" customWidth="1"/>
    <col min="2" max="2" width="49.28515625" style="6" customWidth="1"/>
    <col min="3" max="3" width="20.42578125" style="6" customWidth="1"/>
    <col min="4" max="4" width="19.7109375" style="6" bestFit="1" customWidth="1"/>
    <col min="5" max="5" width="14.7109375" style="6" customWidth="1"/>
    <col min="6" max="6" width="11.28515625" style="6" customWidth="1"/>
    <col min="7" max="16384" width="9.140625" style="6"/>
  </cols>
  <sheetData>
    <row r="1" spans="1:6">
      <c r="A1" s="41"/>
      <c r="B1" s="42"/>
      <c r="C1" s="100" t="s">
        <v>68</v>
      </c>
      <c r="D1" s="101"/>
      <c r="E1" s="101"/>
      <c r="F1" s="102"/>
    </row>
    <row r="2" spans="1:6">
      <c r="A2" s="109" t="str">
        <f>'Specilaist '!A2</f>
        <v>PROJECT ID: JACKSON MEMORIAL HOSPITAL ED EXPANSION AND RENOVATION</v>
      </c>
      <c r="B2" s="110"/>
      <c r="C2" s="103"/>
      <c r="D2" s="104"/>
      <c r="E2" s="104"/>
      <c r="F2" s="105"/>
    </row>
    <row r="3" spans="1:6">
      <c r="A3" s="3" t="str">
        <f>'Specilaist '!A5</f>
        <v>SCOPE: Specialties</v>
      </c>
      <c r="B3" s="71"/>
      <c r="C3" s="103"/>
      <c r="D3" s="104"/>
      <c r="E3" s="104"/>
      <c r="F3" s="105"/>
    </row>
    <row r="4" spans="1:6">
      <c r="A4" s="43" t="s">
        <v>0</v>
      </c>
      <c r="B4" s="44"/>
      <c r="C4" s="103"/>
      <c r="D4" s="104"/>
      <c r="E4" s="104"/>
      <c r="F4" s="105"/>
    </row>
    <row r="5" spans="1:6">
      <c r="A5" s="3" t="s">
        <v>1</v>
      </c>
      <c r="B5" s="45">
        <v>179675</v>
      </c>
      <c r="C5" s="103"/>
      <c r="D5" s="104"/>
      <c r="E5" s="104"/>
      <c r="F5" s="105"/>
    </row>
    <row r="6" spans="1:6">
      <c r="A6" s="3" t="s">
        <v>2</v>
      </c>
      <c r="B6" s="46">
        <v>2</v>
      </c>
      <c r="C6" s="103"/>
      <c r="D6" s="104"/>
      <c r="E6" s="104"/>
      <c r="F6" s="105"/>
    </row>
    <row r="7" spans="1:6" ht="16.5" thickBot="1">
      <c r="A7" s="3" t="s">
        <v>47</v>
      </c>
      <c r="B7" s="5">
        <f ca="1">TODAY()</f>
        <v>46151</v>
      </c>
      <c r="C7" s="103"/>
      <c r="D7" s="104"/>
      <c r="E7" s="104"/>
      <c r="F7" s="105"/>
    </row>
    <row r="8" spans="1:6" ht="16.5" thickBot="1">
      <c r="A8" s="47" t="s">
        <v>43</v>
      </c>
      <c r="B8" s="77" t="s">
        <v>44</v>
      </c>
      <c r="C8" s="103"/>
      <c r="D8" s="104"/>
      <c r="E8" s="104"/>
      <c r="F8" s="105"/>
    </row>
    <row r="9" spans="1:6" ht="16.5" thickBot="1">
      <c r="A9" s="48" t="s">
        <v>45</v>
      </c>
      <c r="B9" s="78">
        <f>E14</f>
        <v>161752.70000000001</v>
      </c>
      <c r="C9" s="103"/>
      <c r="D9" s="104"/>
      <c r="E9" s="104"/>
      <c r="F9" s="105"/>
    </row>
    <row r="10" spans="1:6" ht="16.5" thickBot="1">
      <c r="A10" s="49" t="s">
        <v>46</v>
      </c>
      <c r="B10" s="79">
        <f>E21</f>
        <v>210278.51000000004</v>
      </c>
      <c r="C10" s="106"/>
      <c r="D10" s="107"/>
      <c r="E10" s="107"/>
      <c r="F10" s="108"/>
    </row>
    <row r="11" spans="1:6" ht="32.25" thickBot="1">
      <c r="A11" s="50" t="s">
        <v>4</v>
      </c>
      <c r="B11" s="51" t="s">
        <v>5</v>
      </c>
      <c r="C11" s="52" t="s">
        <v>6</v>
      </c>
      <c r="D11" s="52" t="s">
        <v>7</v>
      </c>
      <c r="E11" s="52" t="s">
        <v>8</v>
      </c>
      <c r="F11" s="53" t="s">
        <v>9</v>
      </c>
    </row>
    <row r="12" spans="1:6">
      <c r="A12" s="54" t="s">
        <v>10</v>
      </c>
      <c r="B12" s="55" t="s">
        <v>11</v>
      </c>
      <c r="C12" s="66">
        <f>'Specilaist '!H19</f>
        <v>0</v>
      </c>
      <c r="D12" s="67">
        <f>'Specilaist '!N19</f>
        <v>0</v>
      </c>
      <c r="E12" s="66">
        <f>'Specilaist '!Q19</f>
        <v>0</v>
      </c>
      <c r="F12" s="68">
        <f>E12/$B$5</f>
        <v>0</v>
      </c>
    </row>
    <row r="13" spans="1:6" ht="16.5" thickBot="1">
      <c r="A13" s="56" t="s">
        <v>62</v>
      </c>
      <c r="B13" s="57" t="s">
        <v>61</v>
      </c>
      <c r="C13" s="69">
        <f>'Specilaist '!H172</f>
        <v>125531.2</v>
      </c>
      <c r="D13" s="70">
        <f>'Specilaist '!N172</f>
        <v>36221.5</v>
      </c>
      <c r="E13" s="69">
        <f>'Specilaist '!Q172</f>
        <v>161752.70000000001</v>
      </c>
      <c r="F13" s="68">
        <f t="shared" ref="F13" si="0">E13/$B$5</f>
        <v>0.90025156532628359</v>
      </c>
    </row>
    <row r="14" spans="1:6" ht="16.5" thickBot="1">
      <c r="A14" s="96" t="s">
        <v>12</v>
      </c>
      <c r="B14" s="96"/>
      <c r="C14" s="58">
        <f>SUM(C12:C13)</f>
        <v>125531.2</v>
      </c>
      <c r="D14" s="58">
        <f>SUM(D12:D13)</f>
        <v>36221.5</v>
      </c>
      <c r="E14" s="58">
        <f>SUM(E12:E13)</f>
        <v>161752.70000000001</v>
      </c>
      <c r="F14" s="59">
        <f>SUM(E14/$B$5)</f>
        <v>0.90025156532628359</v>
      </c>
    </row>
    <row r="15" spans="1:6" ht="16.5" thickBot="1">
      <c r="A15" s="97"/>
      <c r="B15" s="97"/>
      <c r="C15" s="97"/>
      <c r="D15" s="97"/>
      <c r="E15" s="97"/>
      <c r="F15" s="97"/>
    </row>
    <row r="16" spans="1:6" ht="16.5" thickBot="1">
      <c r="A16" s="98" t="s">
        <v>12</v>
      </c>
      <c r="B16" s="99"/>
      <c r="C16" s="60">
        <f>SUM(C14:C15)</f>
        <v>125531.2</v>
      </c>
      <c r="D16" s="60">
        <f>SUM(D14:D15)</f>
        <v>36221.5</v>
      </c>
      <c r="E16" s="61">
        <f>SUM(E14:E15)</f>
        <v>161752.70000000001</v>
      </c>
      <c r="F16" s="62">
        <f>SUM(E16/$B$5)</f>
        <v>0.90025156532628359</v>
      </c>
    </row>
    <row r="17" spans="1:6">
      <c r="A17" s="15" t="s">
        <v>29</v>
      </c>
      <c r="B17" s="16"/>
      <c r="C17" s="17"/>
      <c r="D17" s="81"/>
      <c r="E17" s="83">
        <f>E16</f>
        <v>161752.70000000001</v>
      </c>
      <c r="F17" s="81"/>
    </row>
    <row r="18" spans="1:6">
      <c r="A18" s="80" t="s">
        <v>57</v>
      </c>
      <c r="B18" s="81"/>
      <c r="C18" s="82">
        <v>0.2</v>
      </c>
      <c r="D18" s="81"/>
      <c r="E18" s="83">
        <f>C18*E16</f>
        <v>32350.540000000005</v>
      </c>
      <c r="F18" s="81"/>
    </row>
    <row r="19" spans="1:6">
      <c r="A19" s="80" t="s">
        <v>58</v>
      </c>
      <c r="B19" s="81"/>
      <c r="C19" s="82">
        <v>0.03</v>
      </c>
      <c r="D19" s="81"/>
      <c r="E19" s="83">
        <f>C19*E16</f>
        <v>4852.5810000000001</v>
      </c>
      <c r="F19" s="81"/>
    </row>
    <row r="20" spans="1:6">
      <c r="A20" s="80" t="s">
        <v>59</v>
      </c>
      <c r="B20" s="81"/>
      <c r="C20" s="82">
        <v>7.0000000000000007E-2</v>
      </c>
      <c r="D20" s="81"/>
      <c r="E20" s="83">
        <f>C20*E16</f>
        <v>11322.689000000002</v>
      </c>
      <c r="F20" s="81"/>
    </row>
    <row r="21" spans="1:6">
      <c r="A21" s="18" t="s">
        <v>30</v>
      </c>
      <c r="B21" s="19"/>
      <c r="C21" s="20"/>
      <c r="D21" s="20"/>
      <c r="E21" s="84">
        <f>SUM(E17:E20)</f>
        <v>210278.51000000004</v>
      </c>
      <c r="F21" s="20"/>
    </row>
    <row r="22" spans="1:6" ht="29.1" customHeight="1">
      <c r="A22" s="93" t="s">
        <v>60</v>
      </c>
      <c r="B22" s="94"/>
      <c r="C22" s="94"/>
      <c r="D22" s="94"/>
      <c r="E22" s="94"/>
      <c r="F22" s="95"/>
    </row>
    <row r="23" spans="1:6">
      <c r="A23" s="26" t="s">
        <v>13</v>
      </c>
      <c r="B23" s="14"/>
      <c r="C23" s="4"/>
      <c r="D23" s="33"/>
      <c r="E23" s="33"/>
      <c r="F23" s="63"/>
    </row>
    <row r="24" spans="1:6" ht="16.5" thickBot="1">
      <c r="A24" s="27" t="s">
        <v>53</v>
      </c>
      <c r="B24" s="64"/>
      <c r="C24" s="28"/>
      <c r="D24" s="29"/>
      <c r="E24" s="29"/>
      <c r="F24" s="65"/>
    </row>
  </sheetData>
  <mergeCells count="6">
    <mergeCell ref="A22:F22"/>
    <mergeCell ref="A14:B14"/>
    <mergeCell ref="A15:F15"/>
    <mergeCell ref="A16:B16"/>
    <mergeCell ref="C1:F10"/>
    <mergeCell ref="A2:B2"/>
  </mergeCells>
  <pageMargins left="0.7" right="0.7" top="0.75" bottom="0.75" header="0.3" footer="0.3"/>
  <pageSetup paperSize="9" scale="52"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37248C9C-F115-4525-B62F-C17BF8046C65}">
  <ds:schemaRefs>
    <ds:schemaRef ds:uri="http://www.w3.org/2001/XMLSchema"/>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Specilaist </vt:lpstr>
      <vt:lpstr>SUMMARY DETAILS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info@msbestimating.com</dc:creator>
  <cp:lastModifiedBy>Anna David</cp:lastModifiedBy>
  <cp:lastPrinted>2026-05-09T15:19:41Z</cp:lastPrinted>
  <dcterms:created xsi:type="dcterms:W3CDTF">2020-07-29T11:58:51Z</dcterms:created>
  <dcterms:modified xsi:type="dcterms:W3CDTF">2026-05-09T15:20:10Z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lanSwiftJobName">
    <vt:lpwstr/>
  </property>
  <property fmtid="{D5CDD505-2E9C-101B-9397-08002B2CF9AE}" pid="3" name="PlanSwiftJobGuid">
    <vt:lpwstr/>
  </property>
  <property fmtid="{D5CDD505-2E9C-101B-9397-08002B2CF9AE}" pid="4" name="LinkedDataId">
    <vt:lpwstr>{37248C9C-F115-4525-B62F-C17BF8046C65}</vt:lpwstr>
  </property>
</Properties>
</file>