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Earthwork/"/>
    </mc:Choice>
  </mc:AlternateContent>
  <xr:revisionPtr revIDLastSave="11" documentId="13_ncr:1_{53B96F21-1E14-4746-8619-4B9F5F3DB2AA}" xr6:coauthVersionLast="47" xr6:coauthVersionMax="47" xr10:uidLastSave="{DAD3B999-41D3-4017-8A55-3CF41D0FC1D4}"/>
  <bookViews>
    <workbookView xWindow="20370" yWindow="-120" windowWidth="29040" windowHeight="15840" xr2:uid="{00000000-000D-0000-FFFF-FFFF00000000}"/>
  </bookViews>
  <sheets>
    <sheet name="PRICE BREAKDOWN" sheetId="3" r:id="rId1"/>
  </sheets>
  <definedNames>
    <definedName name="_xlnm._FilterDatabase" localSheetId="0" hidden="1">'PRICE BREAKDOWN'!$Q$1:$Q$66</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3" l="1"/>
  <c r="F42" i="3"/>
  <c r="F23" i="3"/>
  <c r="N23" i="3" s="1"/>
  <c r="O23" i="3" s="1"/>
  <c r="I23" i="3"/>
  <c r="D27" i="3"/>
  <c r="D26" i="3"/>
  <c r="D28" i="3" s="1"/>
  <c r="P23" i="3" l="1"/>
  <c r="Q23" i="3" s="1"/>
  <c r="F51" i="3" l="1"/>
  <c r="F52" i="3"/>
  <c r="F45" i="3"/>
  <c r="F46" i="3"/>
  <c r="F41" i="3"/>
  <c r="F38" i="3"/>
  <c r="F32" i="3"/>
  <c r="F33" i="3"/>
  <c r="F26" i="3"/>
  <c r="F27" i="3"/>
  <c r="A19" i="3"/>
  <c r="A20" i="3"/>
  <c r="A21" i="3"/>
  <c r="A22" i="3"/>
  <c r="A55" i="3"/>
  <c r="A56" i="3"/>
  <c r="F18" i="3"/>
  <c r="N18" i="3" s="1"/>
  <c r="O18" i="3" s="1"/>
  <c r="F17" i="3"/>
  <c r="F16" i="3"/>
  <c r="I16" i="3" s="1"/>
  <c r="F15" i="3"/>
  <c r="I15" i="3" s="1"/>
  <c r="F14" i="3"/>
  <c r="N14" i="3" s="1"/>
  <c r="O14" i="3" s="1"/>
  <c r="F13" i="3"/>
  <c r="N13" i="3" s="1"/>
  <c r="O13" i="3" s="1"/>
  <c r="F12" i="3"/>
  <c r="F11" i="3"/>
  <c r="N11" i="3" s="1"/>
  <c r="O11" i="3" s="1"/>
  <c r="F10" i="3"/>
  <c r="N10" i="3" s="1"/>
  <c r="O10" i="3" s="1"/>
  <c r="F9" i="3"/>
  <c r="I9" i="3" s="1"/>
  <c r="F49" i="3"/>
  <c r="F36" i="3"/>
  <c r="A10" i="3"/>
  <c r="R19" i="3"/>
  <c r="I49" i="3" l="1"/>
  <c r="N49" i="3"/>
  <c r="O49" i="3" s="1"/>
  <c r="N36" i="3"/>
  <c r="O36" i="3" s="1"/>
  <c r="I36" i="3"/>
  <c r="P36" i="3" s="1"/>
  <c r="Q36" i="3" s="1"/>
  <c r="N27" i="3"/>
  <c r="O27" i="3" s="1"/>
  <c r="I27" i="3"/>
  <c r="I32" i="3"/>
  <c r="N32" i="3"/>
  <c r="O32" i="3" s="1"/>
  <c r="I41" i="3"/>
  <c r="N41" i="3"/>
  <c r="O41" i="3" s="1"/>
  <c r="N52" i="3"/>
  <c r="O52" i="3" s="1"/>
  <c r="I52" i="3"/>
  <c r="N45" i="3"/>
  <c r="O45" i="3" s="1"/>
  <c r="I45" i="3"/>
  <c r="I33" i="3"/>
  <c r="N33" i="3"/>
  <c r="O33" i="3" s="1"/>
  <c r="N38" i="3"/>
  <c r="O38" i="3" s="1"/>
  <c r="I38" i="3"/>
  <c r="P38" i="3" s="1"/>
  <c r="Q38" i="3" s="1"/>
  <c r="I26" i="3"/>
  <c r="N26" i="3"/>
  <c r="O26" i="3" s="1"/>
  <c r="I46" i="3"/>
  <c r="N46" i="3"/>
  <c r="O46" i="3" s="1"/>
  <c r="I51" i="3"/>
  <c r="N51" i="3"/>
  <c r="O51" i="3" s="1"/>
  <c r="F40" i="3"/>
  <c r="I14" i="3"/>
  <c r="P14" i="3" s="1"/>
  <c r="F37" i="3"/>
  <c r="I11" i="3"/>
  <c r="P11" i="3" s="1"/>
  <c r="F34" i="3"/>
  <c r="N9" i="3"/>
  <c r="O9" i="3" s="1"/>
  <c r="P9" i="3" s="1"/>
  <c r="F44" i="3"/>
  <c r="I18" i="3"/>
  <c r="P18" i="3" s="1"/>
  <c r="F28" i="3"/>
  <c r="I10" i="3"/>
  <c r="P10" i="3" s="1"/>
  <c r="I13" i="3"/>
  <c r="P13" i="3" s="1"/>
  <c r="N16" i="3"/>
  <c r="O16" i="3" s="1"/>
  <c r="P16" i="3" s="1"/>
  <c r="F53" i="3"/>
  <c r="I17" i="3"/>
  <c r="N17" i="3"/>
  <c r="O17" i="3" s="1"/>
  <c r="I12" i="3"/>
  <c r="N12" i="3"/>
  <c r="O12" i="3" s="1"/>
  <c r="A11" i="3"/>
  <c r="N15" i="3"/>
  <c r="O15" i="3" s="1"/>
  <c r="P15" i="3" s="1"/>
  <c r="F50" i="3"/>
  <c r="P45" i="3" l="1"/>
  <c r="Q45" i="3" s="1"/>
  <c r="P49" i="3"/>
  <c r="Q49" i="3" s="1"/>
  <c r="P41" i="3"/>
  <c r="Q41" i="3" s="1"/>
  <c r="P27" i="3"/>
  <c r="Q27" i="3" s="1"/>
  <c r="I28" i="3"/>
  <c r="N28" i="3"/>
  <c r="O28" i="3" s="1"/>
  <c r="N34" i="3"/>
  <c r="O34" i="3" s="1"/>
  <c r="I34" i="3"/>
  <c r="P34" i="3" s="1"/>
  <c r="Q34" i="3" s="1"/>
  <c r="I40" i="3"/>
  <c r="N40" i="3"/>
  <c r="O40" i="3" s="1"/>
  <c r="P40" i="3" s="1"/>
  <c r="Q40" i="3" s="1"/>
  <c r="P46" i="3"/>
  <c r="Q46" i="3" s="1"/>
  <c r="P26" i="3"/>
  <c r="Q26" i="3" s="1"/>
  <c r="P33" i="3"/>
  <c r="Q33" i="3" s="1"/>
  <c r="P52" i="3"/>
  <c r="Q52" i="3" s="1"/>
  <c r="P32" i="3"/>
  <c r="Q32" i="3" s="1"/>
  <c r="N50" i="3"/>
  <c r="O50" i="3" s="1"/>
  <c r="I50" i="3"/>
  <c r="I53" i="3"/>
  <c r="N53" i="3"/>
  <c r="O53" i="3" s="1"/>
  <c r="N44" i="3"/>
  <c r="O44" i="3" s="1"/>
  <c r="I44" i="3"/>
  <c r="N37" i="3"/>
  <c r="O37" i="3" s="1"/>
  <c r="I37" i="3"/>
  <c r="P37" i="3" s="1"/>
  <c r="Q37" i="3" s="1"/>
  <c r="P51" i="3"/>
  <c r="Q51" i="3" s="1"/>
  <c r="I19" i="3"/>
  <c r="P17" i="3"/>
  <c r="O19" i="3"/>
  <c r="A12" i="3"/>
  <c r="P12" i="3"/>
  <c r="P53" i="3" l="1"/>
  <c r="Q53" i="3" s="1"/>
  <c r="P44" i="3"/>
  <c r="Q44" i="3" s="1"/>
  <c r="P50" i="3"/>
  <c r="Q50" i="3" s="1"/>
  <c r="P28" i="3"/>
  <c r="Q28" i="3" s="1"/>
  <c r="R55" i="3" s="1"/>
  <c r="O55" i="3"/>
  <c r="I55" i="3"/>
  <c r="A13" i="3"/>
  <c r="I57" i="3" l="1"/>
  <c r="R61" i="3" s="1"/>
  <c r="R57" i="3"/>
  <c r="A14" i="3"/>
  <c r="A15" i="3" s="1"/>
  <c r="A16" i="3" l="1"/>
  <c r="R58" i="3"/>
  <c r="R60" i="3"/>
  <c r="R59" i="3"/>
  <c r="R62" i="3" l="1"/>
  <c r="A17" i="3"/>
  <c r="A18" i="3" l="1"/>
  <c r="A23" i="3" s="1"/>
  <c r="A24" i="3" l="1"/>
  <c r="A25" i="3" l="1"/>
  <c r="A26" i="3" l="1"/>
  <c r="A27" i="3" l="1"/>
  <c r="A28" i="3" l="1"/>
  <c r="A29" i="3" l="1"/>
  <c r="A30" i="3" l="1"/>
  <c r="A31" i="3" l="1"/>
  <c r="A32" i="3" l="1"/>
  <c r="A33" i="3" l="1"/>
  <c r="A34" i="3" l="1"/>
  <c r="A35" i="3" s="1"/>
  <c r="A36" i="3" s="1"/>
  <c r="A37" i="3" s="1"/>
  <c r="A38" i="3" s="1"/>
  <c r="A39" i="3" s="1"/>
  <c r="A40" i="3" s="1"/>
  <c r="A41" i="3" s="1"/>
  <c r="A43" i="3" l="1"/>
  <c r="A42" i="3"/>
  <c r="A44" i="3" l="1"/>
  <c r="A45" i="3" s="1"/>
  <c r="A46" i="3" s="1"/>
  <c r="A47" i="3" s="1"/>
  <c r="A48" i="3" s="1"/>
  <c r="A49" i="3" s="1"/>
  <c r="A50" i="3" s="1"/>
  <c r="A51" i="3" s="1"/>
  <c r="A52" i="3" s="1"/>
  <c r="A53" i="3" s="1"/>
  <c r="A54" i="3" s="1"/>
</calcChain>
</file>

<file path=xl/sharedStrings.xml><?xml version="1.0" encoding="utf-8"?>
<sst xmlns="http://schemas.openxmlformats.org/spreadsheetml/2006/main" count="140" uniqueCount="78">
  <si>
    <t xml:space="preserve">   Date:</t>
  </si>
  <si>
    <t>DESCRIPTION</t>
  </si>
  <si>
    <t>TOTAL MAT COST</t>
  </si>
  <si>
    <t>TOTAL LABOR COST</t>
  </si>
  <si>
    <t>TOTAL COST</t>
  </si>
  <si>
    <t>2. This sheet is your property and we encourage you to fine tune the wastage and pricing values to your preference.</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</si>
  <si>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</si>
  <si>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</si>
  <si>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</si>
  <si>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</si>
  <si>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</si>
  <si>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</si>
  <si>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</si>
  <si>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</si>
  <si>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</si>
  <si>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</si>
  <si>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</si>
  <si>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</si>
  <si>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</si>
  <si>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</si>
  <si>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</si>
  <si>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</si>
  <si>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</si>
  <si>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</si>
  <si>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</si>
  <si>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</si>
  <si>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</si>
  <si>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</si>
  <si>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</si>
  <si>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</si>
  <si>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</si>
  <si>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</si>
  <si>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</si>
  <si>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</si>
  <si>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</si>
  <si>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</si>
  <si>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</si>
  <si>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3. Feel free to contact us for any queries or suggestions.</t>
  </si>
  <si>
    <t>TYPE OF LABOR</t>
  </si>
  <si>
    <t>NO. OF LABORS</t>
  </si>
  <si>
    <t>OVERHEADS &amp; PROFITS</t>
  </si>
  <si>
    <t>INSURANCES</t>
  </si>
  <si>
    <t>CONTIGENCY</t>
  </si>
  <si>
    <t>1. This estimate is based on real market prices that are regularly updated by our team persons through market surveys and online resources, we still encourage our clients to put their own.</t>
  </si>
  <si>
    <t>EA</t>
  </si>
  <si>
    <t>LF</t>
  </si>
  <si>
    <t>SF</t>
  </si>
  <si>
    <t>WEBSITE:</t>
  </si>
  <si>
    <t>DWG REF./
CSI SEC.</t>
  </si>
  <si>
    <t>DIV. 01</t>
  </si>
  <si>
    <t>TAX</t>
  </si>
  <si>
    <t>-</t>
  </si>
  <si>
    <t>DIV. 31</t>
  </si>
  <si>
    <t>EARTHWORK</t>
  </si>
  <si>
    <t>Clear &amp; Grabbing</t>
  </si>
  <si>
    <t>Clear &amp; Grabbing Area</t>
  </si>
  <si>
    <t>Grading</t>
  </si>
  <si>
    <t>Total Cut</t>
  </si>
  <si>
    <t>Total Fill</t>
  </si>
  <si>
    <t>Net: Soil To Be Export</t>
  </si>
  <si>
    <t>Note: Fluff Factor Has Been Added.</t>
  </si>
  <si>
    <t>Trenching</t>
  </si>
  <si>
    <t>Excavation For 4'' Sanitary PVC SDR 26 Sewer Line</t>
  </si>
  <si>
    <t>Backfill</t>
  </si>
  <si>
    <t xml:space="preserve">Bedding </t>
  </si>
  <si>
    <t>Excavation For 15'' Storm Pipe HDPE</t>
  </si>
  <si>
    <t>Excavation For 1.5'' PE4710 DR9 Water Service line</t>
  </si>
  <si>
    <t>Excavation For Electric Conduits</t>
  </si>
  <si>
    <t>Erosion Control</t>
  </si>
  <si>
    <t>3' H Proposed Silt Fence
- Filter Fabric
- 2x4 Wood Or 1.33 Lbs/ Ft Steel Post @ 6' O.C</t>
  </si>
  <si>
    <t>Inlet Protection</t>
  </si>
  <si>
    <t>6'' Thick Temporary Construction Entrance
- FDOT #57 Stone With Filter Fabric</t>
  </si>
  <si>
    <t>Filter Sock</t>
  </si>
  <si>
    <t>Temporary Washdown Area</t>
  </si>
  <si>
    <t>Subtotal (Earthwork)</t>
  </si>
  <si>
    <t>CY</t>
  </si>
  <si>
    <t>CREW</t>
  </si>
  <si>
    <t>SCOPE: EARTHWORK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</si>
</sst>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mm/dd/yy;@"/>
    <numFmt numFmtId="165" formatCode="0.0%"/>
    <numFmt numFmtId="166" formatCode="&quot;$&quot;#,##0"/>
    <numFmt numFmtId="167" formatCode="&quot;$&quot;#,##0.00"/>
    <numFmt numFmtId="168" formatCode="0.000"/>
    <numFmt numFmtId="169" formatCode="_-[$$-409]* #,##0.00_ ;_-[$$-409]* \-#,##0.00\ ;_-[$$-409]* &quot;-&quot;??_ ;_-@_ "/>
    <numFmt numFmtId="170" formatCode="0_ "/>
  </numFmts>
  <fonts count="18" x14ac:knownFonts="1">
    <font>
      <sz val="11"/>
      <color theme="1"/>
      <name val="Calibri"/>
      <family val="2"/>
      <scheme val="minor"/>
    </font>
    <font>
      <sz val="10"/>
      <color theme="1" tint="4.9989318521683403E-2"/>
      <name val="Calibri"/>
      <family val="1"/>
      <scheme val="minor"/>
    </font>
    <font>
      <u/>
      <sz val="11"/>
      <color theme="10"/>
      <name val="Calibri"/>
      <family val="2"/>
      <scheme val="minor"/>
    </font>
    <font>
      <sz val="11"/>
      <color rgb="FF000000"/>
      <name val="Calibri"/>
      <family val="2"/>
    </font>
    <font>
      <sz val="13"/>
      <name val="Calibri"/>
      <family val="2"/>
      <scheme val="minor"/>
    </font>
    <font>
      <b/>
      <sz val="13"/>
      <name val="Calibri"/>
      <family val="2"/>
      <scheme val="minor"/>
    </font>
    <font>
      <sz val="13"/>
      <color theme="1"/>
      <name val="Calibri"/>
      <family val="2"/>
      <scheme val="minor"/>
    </font>
    <font>
      <b/>
      <sz val="13"/>
      <color theme="1"/>
      <name val="Calibri"/>
      <family val="2"/>
      <scheme val="minor"/>
    </font>
    <font>
      <b/>
      <sz val="13"/>
      <color rgb="FF0000B3"/>
      <name val="Calibri"/>
      <family val="2"/>
      <scheme val="minor"/>
    </font>
    <font>
      <u/>
      <sz val="13"/>
      <color theme="10"/>
      <name val="Calibri"/>
      <family val="2"/>
      <scheme val="minor"/>
    </font>
    <font>
      <sz val="13"/>
      <color theme="0"/>
      <name val="Calibri"/>
      <family val="2"/>
      <scheme val="minor"/>
    </font>
    <font>
      <b/>
      <sz val="13"/>
      <color theme="0"/>
      <name val="Calibri"/>
      <family val="2"/>
      <scheme val="minor"/>
    </font>
    <font>
      <u/>
      <sz val="13"/>
      <color theme="1"/>
      <name val="Calibri"/>
      <family val="2"/>
      <scheme val="minor"/>
    </font>
    <font>
      <b/>
      <u/>
      <sz val="13"/>
      <color theme="1"/>
      <name val="Calibri"/>
      <family val="2"/>
      <scheme val="minor"/>
    </font>
    <font>
      <sz val="13"/>
      <color rgb="FFFF0000"/>
      <name val="Calibri"/>
      <family val="2"/>
      <scheme val="minor"/>
    </font>
    <font>
      <sz val="13"/>
      <color theme="0" tint="-0.14999847407452621"/>
      <name val="Calibri"/>
      <family val="2"/>
      <scheme val="minor"/>
    </font>
    <font>
      <sz val="13"/>
      <color rgb="FF0000B3"/>
      <name val="Calibri"/>
      <family val="2"/>
      <scheme val="minor"/>
    </font>
    <font>
      <b/>
      <sz val="13"/>
      <color rgb="FFFF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rgb="FFFF000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92D050"/>
        <bgColor indexed="64"/>
      </patternFill>
    </fill>
  </fills>
  <borders count="3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s>
  <cellStyleXfs count="5">
    <xf numFmtId="0" fontId="0" fillId="0" borderId="0"/>
    <xf numFmtId="0" fontId="1" fillId="0" borderId="0">
      <alignment vertical="center"/>
    </xf>
    <xf numFmtId="0" fontId="2" fillId="0" borderId="0" applyNumberFormat="0" applyFill="0" applyBorder="0" applyAlignment="0" applyProtection="0"/>
    <xf numFmtId="9" fontId="3" fillId="0" borderId="0" applyFont="0" applyFill="0" applyBorder="0" applyAlignment="0" applyProtection="0"/>
    <xf numFmtId="44" fontId="3" fillId="0" borderId="0" applyFont="0" applyFill="0" applyBorder="0" applyAlignment="0" applyProtection="0"/>
  </cellStyleXfs>
  <cellXfs count="156">
    <xf numFmtId="0" fontId="0" fillId="0" borderId="0" xfId="0"/>
    <xf numFmtId="0" fontId="6" fillId="0" borderId="0" xfId="0" applyFont="1" applyAlignment="1">
      <alignment vertical="center"/>
    </xf>
    <xf numFmtId="0" fontId="7" fillId="2" borderId="4" xfId="0" applyFont="1" applyFill="1" applyBorder="1" applyAlignment="1">
      <alignment horizontal="left" vertical="center"/>
    </xf>
    <xf numFmtId="0" fontId="4" fillId="2" borderId="4" xfId="0" applyFont="1" applyFill="1" applyBorder="1" applyAlignment="1">
      <alignment horizontal="centerContinuous" vertical="center"/>
    </xf>
    <xf numFmtId="0" fontId="5" fillId="2" borderId="4" xfId="0" applyFont="1" applyFill="1" applyBorder="1" applyAlignment="1">
      <alignment horizontal="left" vertical="center"/>
    </xf>
    <xf numFmtId="0" fontId="6" fillId="0" borderId="0" xfId="0" applyFont="1" applyAlignment="1">
      <alignment horizontal="center" vertical="center"/>
    </xf>
    <xf numFmtId="0" fontId="6" fillId="0" borderId="0" xfId="0" applyFont="1" applyAlignment="1">
      <alignment vertical="center" wrapText="1"/>
    </xf>
    <xf numFmtId="0" fontId="10" fillId="9" borderId="17" xfId="0" applyFont="1" applyFill="1" applyBorder="1" applyAlignment="1">
      <alignment horizontal="center" vertical="center" wrapText="1"/>
    </xf>
    <xf numFmtId="0" fontId="11" fillId="9" borderId="19"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28" xfId="0" applyFont="1" applyBorder="1" applyAlignment="1">
      <alignment horizontal="center" vertical="center" wrapText="1"/>
    </xf>
    <xf numFmtId="167" fontId="6" fillId="0" borderId="13" xfId="0" applyNumberFormat="1" applyFont="1" applyBorder="1" applyAlignment="1">
      <alignment horizontal="center" vertical="center" wrapText="1"/>
    </xf>
    <xf numFmtId="166" fontId="6" fillId="0" borderId="21" xfId="0" applyNumberFormat="1" applyFont="1" applyBorder="1" applyAlignment="1">
      <alignment horizontal="center" vertical="center" wrapText="1"/>
    </xf>
    <xf numFmtId="1" fontId="7" fillId="10" borderId="10" xfId="0" applyNumberFormat="1" applyFont="1" applyFill="1" applyBorder="1" applyAlignment="1">
      <alignment horizontal="center" vertical="center" wrapText="1"/>
    </xf>
    <xf numFmtId="166" fontId="6" fillId="11" borderId="27" xfId="0" applyNumberFormat="1" applyFont="1" applyFill="1" applyBorder="1" applyAlignment="1">
      <alignment horizontal="center" vertical="center" wrapText="1"/>
    </xf>
    <xf numFmtId="166" fontId="6" fillId="7" borderId="10" xfId="0" applyNumberFormat="1" applyFont="1" applyFill="1" applyBorder="1" applyAlignment="1">
      <alignment horizontal="center" vertical="center" wrapText="1"/>
    </xf>
    <xf numFmtId="168" fontId="6" fillId="0" borderId="11" xfId="0" applyNumberFormat="1" applyFont="1" applyBorder="1" applyAlignment="1">
      <alignment horizontal="center" vertical="center" wrapText="1"/>
    </xf>
    <xf numFmtId="1" fontId="7" fillId="0" borderId="10" xfId="0" applyNumberFormat="1" applyFont="1" applyBorder="1" applyAlignment="1">
      <alignment horizontal="center" vertical="center" wrapText="1"/>
    </xf>
    <xf numFmtId="166" fontId="7" fillId="0" borderId="26" xfId="0" applyNumberFormat="1" applyFont="1" applyBorder="1" applyAlignment="1">
      <alignment horizontal="center" vertical="center" wrapText="1"/>
    </xf>
    <xf numFmtId="0" fontId="6" fillId="0" borderId="16"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23" xfId="0" applyFont="1" applyBorder="1" applyAlignment="1">
      <alignment horizontal="center" vertical="center"/>
    </xf>
    <xf numFmtId="0" fontId="6" fillId="0" borderId="7" xfId="0" applyFont="1" applyBorder="1" applyAlignment="1">
      <alignment horizontal="center" vertical="center"/>
    </xf>
    <xf numFmtId="0" fontId="7" fillId="3" borderId="7" xfId="0" applyFont="1" applyFill="1" applyBorder="1" applyAlignment="1">
      <alignment horizontal="right"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7" borderId="7" xfId="0" applyFont="1" applyFill="1" applyBorder="1" applyAlignment="1">
      <alignment horizontal="center" vertical="center"/>
    </xf>
    <xf numFmtId="0" fontId="13" fillId="7" borderId="7" xfId="0" applyFont="1" applyFill="1" applyBorder="1" applyAlignment="1">
      <alignment horizontal="center" vertical="center"/>
    </xf>
    <xf numFmtId="166" fontId="12" fillId="0" borderId="7" xfId="0" applyNumberFormat="1" applyFont="1" applyBorder="1" applyAlignment="1">
      <alignment horizontal="center" vertical="center"/>
    </xf>
    <xf numFmtId="168" fontId="12" fillId="0" borderId="7" xfId="0" applyNumberFormat="1" applyFont="1" applyBorder="1" applyAlignment="1">
      <alignment horizontal="center" vertical="center"/>
    </xf>
    <xf numFmtId="166" fontId="6" fillId="0" borderId="7" xfId="0" applyNumberFormat="1" applyFont="1" applyBorder="1" applyAlignment="1">
      <alignment horizontal="center" vertical="center"/>
    </xf>
    <xf numFmtId="166" fontId="6" fillId="8" borderId="31" xfId="0" applyNumberFormat="1" applyFont="1" applyFill="1" applyBorder="1" applyAlignment="1">
      <alignment vertical="center" wrapText="1"/>
    </xf>
    <xf numFmtId="166" fontId="13" fillId="5" borderId="8" xfId="0" applyNumberFormat="1" applyFont="1" applyFill="1" applyBorder="1" applyAlignment="1">
      <alignment vertical="center"/>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10" fillId="9" borderId="6" xfId="0" applyFont="1" applyFill="1" applyBorder="1" applyAlignment="1">
      <alignment horizontal="center" vertical="center" wrapText="1"/>
    </xf>
    <xf numFmtId="0" fontId="11" fillId="9" borderId="7" xfId="0" applyFont="1" applyFill="1" applyBorder="1" applyAlignment="1">
      <alignment horizontal="center" vertical="center" wrapText="1"/>
    </xf>
    <xf numFmtId="0" fontId="6" fillId="0" borderId="15" xfId="0" applyFont="1" applyBorder="1" applyAlignment="1">
      <alignment horizontal="center" vertical="center"/>
    </xf>
    <xf numFmtId="0" fontId="6" fillId="0" borderId="15" xfId="0" applyFont="1" applyBorder="1" applyAlignment="1">
      <alignment horizontal="center" vertical="center" wrapText="1"/>
    </xf>
    <xf numFmtId="167" fontId="6" fillId="0" borderId="10" xfId="0" applyNumberFormat="1" applyFont="1" applyBorder="1" applyAlignment="1">
      <alignment horizontal="center" vertical="center" wrapText="1"/>
    </xf>
    <xf numFmtId="166" fontId="6" fillId="8" borderId="26" xfId="0" applyNumberFormat="1" applyFont="1" applyFill="1" applyBorder="1" applyAlignment="1">
      <alignment horizontal="center" vertical="center" wrapText="1"/>
    </xf>
    <xf numFmtId="166" fontId="6" fillId="0" borderId="8" xfId="0" applyNumberFormat="1" applyFont="1" applyBorder="1" applyAlignment="1">
      <alignment horizontal="center" vertical="center"/>
    </xf>
    <xf numFmtId="0" fontId="7" fillId="3" borderId="1" xfId="0" applyFont="1" applyFill="1" applyBorder="1" applyAlignment="1">
      <alignment vertical="center"/>
    </xf>
    <xf numFmtId="0" fontId="7" fillId="3" borderId="2" xfId="0" applyFont="1" applyFill="1" applyBorder="1" applyAlignment="1">
      <alignment vertical="center"/>
    </xf>
    <xf numFmtId="167" fontId="7" fillId="3" borderId="2" xfId="0" applyNumberFormat="1" applyFont="1" applyFill="1" applyBorder="1" applyAlignment="1">
      <alignment vertical="center"/>
    </xf>
    <xf numFmtId="167" fontId="7" fillId="3" borderId="2" xfId="0" applyNumberFormat="1" applyFont="1" applyFill="1" applyBorder="1" applyAlignment="1">
      <alignment horizontal="center" vertical="center"/>
    </xf>
    <xf numFmtId="167" fontId="15" fillId="3" borderId="2" xfId="0" applyNumberFormat="1" applyFont="1" applyFill="1" applyBorder="1" applyAlignment="1">
      <alignment horizontal="center" vertical="center"/>
    </xf>
    <xf numFmtId="168" fontId="7" fillId="3" borderId="2" xfId="0" applyNumberFormat="1" applyFont="1" applyFill="1" applyBorder="1" applyAlignment="1">
      <alignment horizontal="center" vertical="center"/>
    </xf>
    <xf numFmtId="166" fontId="7" fillId="3" borderId="3" xfId="0" applyNumberFormat="1" applyFont="1" applyFill="1" applyBorder="1" applyAlignment="1">
      <alignment vertical="center"/>
    </xf>
    <xf numFmtId="169" fontId="6" fillId="0" borderId="0" xfId="0" applyNumberFormat="1" applyFont="1" applyAlignment="1">
      <alignment vertical="center"/>
    </xf>
    <xf numFmtId="0" fontId="7" fillId="3" borderId="4" xfId="0" applyFont="1" applyFill="1" applyBorder="1" applyAlignment="1">
      <alignment vertical="center"/>
    </xf>
    <xf numFmtId="166" fontId="7" fillId="3" borderId="5" xfId="0" applyNumberFormat="1" applyFont="1" applyFill="1" applyBorder="1" applyAlignment="1">
      <alignment vertical="center"/>
    </xf>
    <xf numFmtId="0" fontId="5" fillId="4" borderId="4" xfId="0" applyFont="1" applyFill="1" applyBorder="1" applyAlignment="1">
      <alignment horizontal="left" vertical="center"/>
    </xf>
    <xf numFmtId="166" fontId="5" fillId="4" borderId="5" xfId="0" applyNumberFormat="1" applyFont="1" applyFill="1" applyBorder="1" applyAlignment="1">
      <alignment vertical="center"/>
    </xf>
    <xf numFmtId="0" fontId="11" fillId="6" borderId="1" xfId="0" applyFont="1" applyFill="1" applyBorder="1" applyAlignment="1">
      <alignment horizontal="left" vertical="center"/>
    </xf>
    <xf numFmtId="0" fontId="11" fillId="6" borderId="2" xfId="0" applyFont="1" applyFill="1" applyBorder="1" applyAlignment="1">
      <alignment horizontal="left" vertical="center"/>
    </xf>
    <xf numFmtId="0" fontId="4" fillId="0" borderId="2" xfId="0" applyFont="1" applyBorder="1" applyAlignment="1">
      <alignment horizontal="centerContinuous" vertical="center"/>
    </xf>
    <xf numFmtId="0" fontId="4" fillId="0" borderId="2" xfId="0" applyFont="1" applyBorder="1" applyAlignment="1">
      <alignment horizontal="center" vertical="center"/>
    </xf>
    <xf numFmtId="168" fontId="4" fillId="0" borderId="2" xfId="0" applyNumberFormat="1" applyFont="1" applyBorder="1" applyAlignment="1">
      <alignment horizontal="center" vertical="center"/>
    </xf>
    <xf numFmtId="0" fontId="4" fillId="0" borderId="3" xfId="0" applyFont="1" applyBorder="1" applyAlignment="1">
      <alignment horizontal="centerContinuous" vertical="center"/>
    </xf>
    <xf numFmtId="0" fontId="4" fillId="0" borderId="4" xfId="0" applyFont="1" applyBorder="1" applyAlignment="1">
      <alignment horizontal="left" vertical="top"/>
    </xf>
    <xf numFmtId="0" fontId="4" fillId="0" borderId="5" xfId="0" applyFont="1" applyBorder="1" applyAlignment="1">
      <alignment horizontal="centerContinuous" vertical="center"/>
    </xf>
    <xf numFmtId="0" fontId="4" fillId="0" borderId="4" xfId="0" applyFont="1" applyBorder="1"/>
    <xf numFmtId="0" fontId="4" fillId="0" borderId="17" xfId="0" applyFont="1" applyBorder="1"/>
    <xf numFmtId="0" fontId="4" fillId="0" borderId="19" xfId="0" applyFont="1" applyBorder="1"/>
    <xf numFmtId="0" fontId="6" fillId="0" borderId="19" xfId="0" applyFont="1" applyBorder="1" applyAlignment="1">
      <alignment vertical="center"/>
    </xf>
    <xf numFmtId="0" fontId="6" fillId="0" borderId="19" xfId="0" applyFont="1" applyBorder="1" applyAlignment="1">
      <alignment horizontal="center" vertical="center"/>
    </xf>
    <xf numFmtId="168" fontId="6" fillId="0" borderId="19" xfId="0" applyNumberFormat="1" applyFont="1" applyBorder="1" applyAlignment="1">
      <alignment horizontal="center" vertical="center"/>
    </xf>
    <xf numFmtId="0" fontId="6" fillId="0" borderId="20" xfId="0" applyFont="1" applyBorder="1" applyAlignment="1">
      <alignment vertical="center"/>
    </xf>
    <xf numFmtId="168" fontId="6" fillId="0" borderId="0" xfId="0" applyNumberFormat="1" applyFont="1" applyAlignment="1">
      <alignment horizontal="center" vertical="center"/>
    </xf>
    <xf numFmtId="0" fontId="6" fillId="0" borderId="22" xfId="0" applyFont="1" applyBorder="1" applyAlignment="1">
      <alignment horizontal="center" vertical="center" wrapText="1"/>
    </xf>
    <xf numFmtId="0" fontId="6" fillId="0" borderId="24" xfId="0" applyFont="1" applyBorder="1" applyAlignment="1">
      <alignment horizontal="center" vertical="center" wrapText="1"/>
    </xf>
    <xf numFmtId="0" fontId="10" fillId="9" borderId="7" xfId="0" applyFont="1" applyFill="1" applyBorder="1" applyAlignment="1">
      <alignment horizontal="center" vertical="center" wrapText="1"/>
    </xf>
    <xf numFmtId="0" fontId="10" fillId="9" borderId="8" xfId="0" applyFont="1" applyFill="1" applyBorder="1" applyAlignment="1">
      <alignment horizontal="center" vertical="center" wrapText="1"/>
    </xf>
    <xf numFmtId="166" fontId="6" fillId="0" borderId="18" xfId="0" applyNumberFormat="1" applyFont="1" applyBorder="1" applyAlignment="1">
      <alignment horizontal="center" vertical="center" wrapText="1"/>
    </xf>
    <xf numFmtId="0" fontId="6" fillId="0" borderId="4" xfId="0" applyFont="1" applyBorder="1" applyAlignment="1">
      <alignment horizontal="center" vertical="center"/>
    </xf>
    <xf numFmtId="0" fontId="10" fillId="9" borderId="19" xfId="0" applyFont="1" applyFill="1" applyBorder="1" applyAlignment="1">
      <alignment horizontal="center" vertical="center" wrapText="1"/>
    </xf>
    <xf numFmtId="0" fontId="10" fillId="9" borderId="20" xfId="0" applyFont="1" applyFill="1" applyBorder="1" applyAlignment="1">
      <alignment horizontal="center" vertical="center" wrapText="1"/>
    </xf>
    <xf numFmtId="166" fontId="6" fillId="0" borderId="5" xfId="0" applyNumberFormat="1" applyFont="1" applyBorder="1" applyAlignment="1">
      <alignment horizontal="center" vertical="center" wrapText="1"/>
    </xf>
    <xf numFmtId="0" fontId="4" fillId="12" borderId="1" xfId="0" applyFont="1" applyFill="1" applyBorder="1" applyAlignment="1">
      <alignment horizontal="centerContinuous" vertical="center"/>
    </xf>
    <xf numFmtId="0" fontId="4" fillId="12" borderId="2" xfId="0" applyFont="1" applyFill="1" applyBorder="1" applyAlignment="1">
      <alignment horizontal="centerContinuous" vertical="center"/>
    </xf>
    <xf numFmtId="0" fontId="5" fillId="12" borderId="2" xfId="0" applyFont="1" applyFill="1" applyBorder="1" applyAlignment="1">
      <alignment horizontal="center" vertical="center"/>
    </xf>
    <xf numFmtId="168" fontId="4" fillId="12" borderId="2" xfId="0" applyNumberFormat="1" applyFont="1" applyFill="1" applyBorder="1" applyAlignment="1">
      <alignment horizontal="center" vertical="center"/>
    </xf>
    <xf numFmtId="0" fontId="4" fillId="12" borderId="2" xfId="0" applyFont="1" applyFill="1" applyBorder="1" applyAlignment="1">
      <alignment horizontal="center" vertical="center"/>
    </xf>
    <xf numFmtId="0" fontId="7" fillId="12" borderId="15" xfId="0" applyFont="1" applyFill="1" applyBorder="1" applyAlignment="1">
      <alignment horizontal="center" vertical="center" wrapText="1"/>
    </xf>
    <xf numFmtId="168" fontId="7" fillId="12" borderId="15" xfId="0" applyNumberFormat="1" applyFont="1" applyFill="1" applyBorder="1" applyAlignment="1">
      <alignment horizontal="center" vertical="center" wrapText="1"/>
    </xf>
    <xf numFmtId="0" fontId="6" fillId="12" borderId="2" xfId="0" applyFont="1" applyFill="1" applyBorder="1" applyAlignment="1">
      <alignment vertical="center"/>
    </xf>
    <xf numFmtId="0" fontId="4" fillId="12" borderId="3" xfId="0" applyFont="1" applyFill="1" applyBorder="1" applyAlignment="1">
      <alignment horizontal="centerContinuous" vertical="center"/>
    </xf>
    <xf numFmtId="0" fontId="7" fillId="2" borderId="0" xfId="0" applyFont="1" applyFill="1" applyBorder="1" applyAlignment="1">
      <alignment horizontal="left" vertical="center"/>
    </xf>
    <xf numFmtId="0" fontId="5" fillId="2" borderId="0" xfId="0" applyFont="1" applyFill="1" applyBorder="1" applyAlignment="1">
      <alignment horizontal="center" vertical="center"/>
    </xf>
    <xf numFmtId="0" fontId="6" fillId="2" borderId="0" xfId="0" applyFont="1" applyFill="1" applyBorder="1" applyAlignment="1">
      <alignment vertical="center"/>
    </xf>
    <xf numFmtId="0" fontId="4" fillId="2" borderId="0" xfId="0" applyFont="1" applyFill="1" applyBorder="1" applyAlignment="1">
      <alignment horizontal="center" vertical="center"/>
    </xf>
    <xf numFmtId="168" fontId="4" fillId="2" borderId="0" xfId="0" applyNumberFormat="1" applyFont="1" applyFill="1" applyBorder="1" applyAlignment="1">
      <alignment horizontal="center" vertical="center"/>
    </xf>
    <xf numFmtId="0" fontId="8" fillId="2" borderId="0" xfId="0" applyFont="1" applyFill="1" applyBorder="1" applyAlignment="1">
      <alignment horizontal="right" vertical="center"/>
    </xf>
    <xf numFmtId="0" fontId="4" fillId="2" borderId="5" xfId="0" applyFont="1" applyFill="1" applyBorder="1" applyAlignment="1">
      <alignment horizontal="centerContinuous" vertical="center"/>
    </xf>
    <xf numFmtId="0" fontId="5" fillId="2" borderId="0" xfId="0" applyFont="1" applyFill="1" applyBorder="1" applyAlignment="1">
      <alignment horizontal="right" vertical="center"/>
    </xf>
    <xf numFmtId="0" fontId="9" fillId="2" borderId="0" xfId="2" applyFont="1" applyFill="1" applyBorder="1" applyAlignment="1">
      <alignment horizontal="left" vertical="center"/>
    </xf>
    <xf numFmtId="0" fontId="4" fillId="2" borderId="0" xfId="0" applyFont="1" applyFill="1" applyBorder="1" applyAlignment="1">
      <alignment horizontal="centerContinuous" vertical="center"/>
    </xf>
    <xf numFmtId="0" fontId="5" fillId="2" borderId="0" xfId="0" applyFont="1" applyFill="1" applyBorder="1" applyAlignment="1">
      <alignment horizontal="left" vertical="center"/>
    </xf>
    <xf numFmtId="0" fontId="6" fillId="0" borderId="0" xfId="0" applyFont="1" applyBorder="1" applyAlignment="1">
      <alignment horizontal="center" vertical="center"/>
    </xf>
    <xf numFmtId="0" fontId="4" fillId="2" borderId="0" xfId="0" applyFont="1" applyFill="1" applyBorder="1" applyAlignment="1">
      <alignment horizontal="center" vertical="center" wrapText="1"/>
    </xf>
    <xf numFmtId="164" fontId="5" fillId="2" borderId="0" xfId="0" applyNumberFormat="1" applyFont="1" applyFill="1" applyBorder="1" applyAlignment="1">
      <alignment horizontal="left" vertical="center"/>
    </xf>
    <xf numFmtId="164" fontId="5" fillId="2" borderId="5" xfId="0" applyNumberFormat="1" applyFont="1" applyFill="1" applyBorder="1" applyAlignment="1">
      <alignment horizontal="left" vertical="center"/>
    </xf>
    <xf numFmtId="0" fontId="7" fillId="12" borderId="16" xfId="0" applyFont="1" applyFill="1" applyBorder="1" applyAlignment="1">
      <alignment horizontal="center" vertical="center" wrapText="1"/>
    </xf>
    <xf numFmtId="0" fontId="7" fillId="12" borderId="32" xfId="0" applyFont="1" applyFill="1" applyBorder="1" applyAlignment="1">
      <alignment horizontal="center" vertical="center" wrapText="1"/>
    </xf>
    <xf numFmtId="0" fontId="7" fillId="3" borderId="0" xfId="0" applyFont="1" applyFill="1" applyBorder="1" applyAlignment="1">
      <alignment vertical="center"/>
    </xf>
    <xf numFmtId="9" fontId="7" fillId="3" borderId="0" xfId="0" applyNumberFormat="1" applyFont="1" applyFill="1" applyBorder="1" applyAlignment="1">
      <alignment vertical="center" wrapText="1"/>
    </xf>
    <xf numFmtId="9" fontId="7" fillId="3" borderId="0" xfId="0" applyNumberFormat="1" applyFont="1" applyFill="1" applyBorder="1" applyAlignment="1">
      <alignment horizontal="center" vertical="center"/>
    </xf>
    <xf numFmtId="165" fontId="6" fillId="3" borderId="0" xfId="0" applyNumberFormat="1" applyFont="1" applyFill="1" applyBorder="1" applyAlignment="1">
      <alignment horizontal="center" vertical="center"/>
    </xf>
    <xf numFmtId="168" fontId="6" fillId="3" borderId="0" xfId="0" applyNumberFormat="1" applyFont="1" applyFill="1" applyBorder="1" applyAlignment="1">
      <alignment horizontal="center" vertical="center"/>
    </xf>
    <xf numFmtId="165" fontId="6" fillId="3" borderId="0" xfId="0" applyNumberFormat="1" applyFont="1" applyFill="1" applyBorder="1" applyAlignment="1">
      <alignment vertical="center"/>
    </xf>
    <xf numFmtId="9" fontId="6" fillId="3" borderId="0" xfId="0" applyNumberFormat="1" applyFont="1" applyFill="1" applyBorder="1" applyAlignment="1">
      <alignment horizontal="center" vertical="center"/>
    </xf>
    <xf numFmtId="9" fontId="6" fillId="3" borderId="0" xfId="0" applyNumberFormat="1" applyFont="1" applyFill="1" applyBorder="1" applyAlignment="1">
      <alignment vertical="center"/>
    </xf>
    <xf numFmtId="9" fontId="7" fillId="3" borderId="0" xfId="0" applyNumberFormat="1" applyFont="1" applyFill="1" applyBorder="1" applyAlignment="1">
      <alignment vertical="center"/>
    </xf>
    <xf numFmtId="0" fontId="5" fillId="4" borderId="0" xfId="0" applyFont="1" applyFill="1" applyBorder="1" applyAlignment="1">
      <alignment horizontal="left" vertical="center"/>
    </xf>
    <xf numFmtId="165" fontId="16" fillId="4" borderId="0" xfId="0" applyNumberFormat="1" applyFont="1" applyFill="1" applyBorder="1" applyAlignment="1">
      <alignment vertical="center"/>
    </xf>
    <xf numFmtId="165" fontId="16" fillId="4" borderId="0" xfId="0" applyNumberFormat="1" applyFont="1" applyFill="1" applyBorder="1" applyAlignment="1">
      <alignment horizontal="center" vertical="center"/>
    </xf>
    <xf numFmtId="168" fontId="16" fillId="4" borderId="0" xfId="0" applyNumberFormat="1" applyFont="1" applyFill="1" applyBorder="1" applyAlignment="1">
      <alignment horizontal="center" vertical="center"/>
    </xf>
    <xf numFmtId="0" fontId="4" fillId="0" borderId="0" xfId="0" applyFont="1" applyBorder="1" applyAlignment="1">
      <alignment horizontal="left" vertical="top"/>
    </xf>
    <xf numFmtId="0" fontId="4" fillId="0" borderId="0" xfId="0" applyFont="1" applyBorder="1" applyAlignment="1">
      <alignment horizontal="centerContinuous" vertical="center"/>
    </xf>
    <xf numFmtId="0" fontId="4" fillId="0" borderId="0" xfId="0" applyFont="1" applyBorder="1" applyAlignment="1">
      <alignment horizontal="center" vertical="center"/>
    </xf>
    <xf numFmtId="168" fontId="4" fillId="0" borderId="0" xfId="0" applyNumberFormat="1" applyFont="1" applyBorder="1" applyAlignment="1">
      <alignment horizontal="center" vertical="center"/>
    </xf>
    <xf numFmtId="0" fontId="4" fillId="0" borderId="0" xfId="0" applyFont="1" applyBorder="1"/>
    <xf numFmtId="0" fontId="6" fillId="0" borderId="14" xfId="0" applyFont="1" applyFill="1" applyBorder="1" applyAlignment="1">
      <alignment vertical="center" wrapText="1"/>
    </xf>
    <xf numFmtId="1" fontId="6" fillId="0" borderId="15" xfId="0" applyNumberFormat="1" applyFont="1" applyFill="1" applyBorder="1" applyAlignment="1">
      <alignment horizontal="center" vertical="center" wrapText="1"/>
    </xf>
    <xf numFmtId="9" fontId="6" fillId="0" borderId="14" xfId="0" applyNumberFormat="1" applyFont="1" applyFill="1" applyBorder="1" applyAlignment="1">
      <alignment horizontal="center" vertical="center" wrapText="1"/>
    </xf>
    <xf numFmtId="1" fontId="6" fillId="0" borderId="14" xfId="0" applyNumberFormat="1" applyFont="1" applyFill="1" applyBorder="1" applyAlignment="1">
      <alignment horizontal="center" vertical="center" wrapText="1"/>
    </xf>
    <xf numFmtId="0" fontId="6" fillId="0" borderId="21" xfId="0" applyFont="1" applyFill="1" applyBorder="1" applyAlignment="1">
      <alignment horizontal="center" vertical="center" wrapText="1"/>
    </xf>
    <xf numFmtId="167" fontId="6" fillId="0" borderId="13" xfId="0" applyNumberFormat="1" applyFont="1" applyFill="1" applyBorder="1" applyAlignment="1">
      <alignment horizontal="center" vertical="center" wrapText="1"/>
    </xf>
    <xf numFmtId="166" fontId="6" fillId="0" borderId="21" xfId="0" applyNumberFormat="1" applyFont="1" applyFill="1" applyBorder="1" applyAlignment="1">
      <alignment horizontal="center" vertical="center" wrapText="1"/>
    </xf>
    <xf numFmtId="1" fontId="7" fillId="0" borderId="10" xfId="0" applyNumberFormat="1" applyFont="1" applyFill="1" applyBorder="1" applyAlignment="1">
      <alignment horizontal="center" vertical="center" wrapText="1"/>
    </xf>
    <xf numFmtId="166" fontId="6" fillId="0" borderId="27" xfId="0" applyNumberFormat="1" applyFont="1" applyFill="1" applyBorder="1" applyAlignment="1">
      <alignment horizontal="center" vertical="center" wrapText="1"/>
    </xf>
    <xf numFmtId="166" fontId="6" fillId="0" borderId="10" xfId="0" applyNumberFormat="1" applyFont="1" applyFill="1" applyBorder="1" applyAlignment="1">
      <alignment horizontal="center" vertical="center" wrapText="1"/>
    </xf>
    <xf numFmtId="168" fontId="6" fillId="0" borderId="11" xfId="0" applyNumberFormat="1" applyFont="1" applyFill="1" applyBorder="1" applyAlignment="1">
      <alignment horizontal="center" vertical="center" wrapText="1"/>
    </xf>
    <xf numFmtId="166" fontId="7" fillId="0" borderId="26" xfId="0" applyNumberFormat="1" applyFont="1" applyFill="1" applyBorder="1" applyAlignment="1">
      <alignment horizontal="center" vertical="center" wrapText="1"/>
    </xf>
    <xf numFmtId="167" fontId="6" fillId="0" borderId="9" xfId="0" applyNumberFormat="1" applyFont="1" applyFill="1" applyBorder="1" applyAlignment="1">
      <alignment horizontal="center" vertical="center" wrapText="1"/>
    </xf>
    <xf numFmtId="166" fontId="6" fillId="0" borderId="12" xfId="0" applyNumberFormat="1" applyFont="1" applyFill="1" applyBorder="1" applyAlignment="1">
      <alignment horizontal="center" vertical="center" wrapText="1"/>
    </xf>
    <xf numFmtId="166" fontId="6" fillId="0" borderId="25" xfId="0" applyNumberFormat="1" applyFont="1" applyFill="1" applyBorder="1" applyAlignment="1">
      <alignment horizontal="center" vertical="center" wrapText="1"/>
    </xf>
    <xf numFmtId="0" fontId="6" fillId="0" borderId="15" xfId="0" applyFont="1" applyFill="1" applyBorder="1" applyAlignment="1">
      <alignment vertical="center" wrapText="1"/>
    </xf>
    <xf numFmtId="0" fontId="6" fillId="0" borderId="22" xfId="0" applyFont="1" applyFill="1" applyBorder="1" applyAlignment="1">
      <alignment vertical="center" wrapText="1"/>
    </xf>
    <xf numFmtId="166" fontId="6" fillId="0" borderId="31" xfId="0" applyNumberFormat="1" applyFont="1" applyFill="1" applyBorder="1" applyAlignment="1">
      <alignment horizontal="center" vertical="center" wrapText="1"/>
    </xf>
    <xf numFmtId="0" fontId="6" fillId="0" borderId="15" xfId="0" applyFont="1" applyFill="1" applyBorder="1"/>
    <xf numFmtId="0" fontId="6" fillId="0" borderId="15" xfId="0" applyFont="1" applyFill="1" applyBorder="1" applyAlignment="1">
      <alignment horizontal="center" vertical="center"/>
    </xf>
    <xf numFmtId="9" fontId="6" fillId="0" borderId="15" xfId="0" applyNumberFormat="1" applyFont="1" applyFill="1" applyBorder="1" applyAlignment="1">
      <alignment horizontal="center" vertical="center" wrapText="1"/>
    </xf>
    <xf numFmtId="167" fontId="6" fillId="0" borderId="10" xfId="0" applyNumberFormat="1" applyFont="1" applyFill="1" applyBorder="1" applyAlignment="1">
      <alignment horizontal="center" vertical="center" wrapText="1"/>
    </xf>
    <xf numFmtId="166" fontId="6" fillId="0" borderId="26" xfId="0" applyNumberFormat="1" applyFont="1" applyFill="1" applyBorder="1" applyAlignment="1">
      <alignment horizontal="center" vertical="center" wrapText="1"/>
    </xf>
    <xf numFmtId="0" fontId="7" fillId="0" borderId="15" xfId="0" applyFont="1" applyFill="1" applyBorder="1" applyAlignment="1">
      <alignment horizontal="center"/>
    </xf>
    <xf numFmtId="9" fontId="6" fillId="0" borderId="14" xfId="0" applyNumberFormat="1" applyFont="1" applyFill="1" applyBorder="1" applyAlignment="1">
      <alignment horizontal="center" vertical="center"/>
    </xf>
    <xf numFmtId="1" fontId="6" fillId="0" borderId="14" xfId="0" applyNumberFormat="1" applyFont="1" applyFill="1" applyBorder="1" applyAlignment="1">
      <alignment horizontal="center" vertical="center"/>
    </xf>
    <xf numFmtId="168" fontId="6" fillId="0" borderId="14" xfId="0" applyNumberFormat="1" applyFont="1" applyFill="1" applyBorder="1" applyAlignment="1">
      <alignment horizontal="center" vertical="center"/>
    </xf>
    <xf numFmtId="0" fontId="17" fillId="0" borderId="15" xfId="0" applyFont="1" applyFill="1" applyBorder="1"/>
    <xf numFmtId="0" fontId="14" fillId="0" borderId="15" xfId="0" applyFont="1" applyFill="1" applyBorder="1"/>
    <xf numFmtId="170" fontId="6" fillId="0" borderId="15" xfId="0" applyNumberFormat="1" applyFont="1" applyFill="1" applyBorder="1" applyAlignment="1">
      <alignment horizontal="center" vertical="center"/>
    </xf>
    <xf numFmtId="0" fontId="6" fillId="0" borderId="15" xfId="0" applyFont="1" applyFill="1" applyBorder="1" applyAlignment="1">
      <alignment wrapText="1"/>
    </xf>
  </cellXfs>
  <cellStyles count="5">
    <cellStyle name="Currency 2" xfId="4" xr:uid="{00000000-0005-0000-0000-000001000000}"/>
    <cellStyle name="Hyperlink" xfId="2" builtinId="8"/>
    <cellStyle name="Normal" xfId="0" builtinId="0"/>
    <cellStyle name="Normal 3" xfId="1" xr:uid="{00000000-0005-0000-0000-000004000000}"/>
    <cellStyle name="Percent 2" xfId="3"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6"/>
  <sheetViews>
    <sheetView tabSelected="1" view="pageBreakPreview" topLeftCell="A15" zoomScale="70" zoomScaleNormal="60" zoomScaleSheetLayoutView="70" workbookViewId="0">
      <selection activeCell="F38" sqref="F38"/>
    </sheetView>
  </sheetViews>
  <sheetFormatPr defaultColWidth="9.140625" defaultRowHeight="17.25" x14ac:dyDescent="0.25"/>
  <cols>
    <col min="1" max="1" width="6.7109375" style="1" customWidth="1"/>
    <col min="2" max="2" width="12.7109375" style="1" customWidth="1"/>
    <col min="3" max="3" width="71.7109375" style="1" customWidth="1"/>
    <col min="4" max="4" width="12.85546875" style="5" customWidth="1"/>
    <col min="5" max="5" width="14.28515625" style="5" customWidth="1"/>
    <col min="6" max="6" width="17" style="5" customWidth="1"/>
    <col min="7" max="7" width="14.140625" style="5" customWidth="1"/>
    <col min="8" max="8" width="17.28515625" style="5" customWidth="1"/>
    <col min="9" max="9" width="17.42578125" style="5" customWidth="1"/>
    <col min="10" max="10" width="12.42578125" style="5" customWidth="1"/>
    <col min="11" max="11" width="17.140625" style="5" customWidth="1"/>
    <col min="12" max="12" width="18.85546875" style="5" customWidth="1"/>
    <col min="13" max="13" width="16.28515625" style="71" customWidth="1"/>
    <col min="14" max="14" width="13.42578125" style="5" customWidth="1"/>
    <col min="15" max="15" width="14.42578125" style="1" customWidth="1"/>
    <col min="16" max="16" width="18.42578125" style="1" customWidth="1"/>
    <col min="17" max="17" width="15.85546875" style="1" customWidth="1"/>
    <col min="18" max="18" width="21.7109375" style="1" customWidth="1"/>
    <col min="19" max="19" width="13.5703125" style="1" bestFit="1" customWidth="1"/>
    <col min="20" max="16384" width="9.140625" style="1"/>
  </cols>
  <sheetData>
    <row r="1" spans="1:18" x14ac:dyDescent="0.25">
      <c r="A1" s="81"/>
      <c r="B1" s="82"/>
      <c r="C1" s="83"/>
      <c r="D1" s="88"/>
      <c r="E1" s="85"/>
      <c r="F1" s="85"/>
      <c r="G1" s="85"/>
      <c r="H1" s="85"/>
      <c r="I1" s="85"/>
      <c r="J1" s="85"/>
      <c r="K1" s="85"/>
      <c r="L1" s="85"/>
      <c r="M1" s="84"/>
      <c r="N1" s="85"/>
      <c r="O1" s="85"/>
      <c r="P1" s="85"/>
      <c r="Q1" s="85"/>
      <c r="R1" s="89"/>
    </row>
    <row r="2" spans="1:18" x14ac:dyDescent="0.25">
      <c r="A2" s="2"/>
      <c r="B2" s="90"/>
      <c r="C2" s="91"/>
      <c r="D2" s="92"/>
      <c r="E2" s="93"/>
      <c r="F2" s="93"/>
      <c r="G2" s="93"/>
      <c r="H2" s="93"/>
      <c r="I2" s="93"/>
      <c r="J2" s="93"/>
      <c r="K2" s="93"/>
      <c r="L2" s="93"/>
      <c r="M2" s="94"/>
      <c r="N2" s="93"/>
      <c r="O2" s="93"/>
      <c r="P2" s="95"/>
      <c r="Q2" s="95"/>
      <c r="R2" s="96"/>
    </row>
    <row r="3" spans="1:18" x14ac:dyDescent="0.25">
      <c r="A3" s="2"/>
      <c r="B3" s="90"/>
      <c r="C3" s="91"/>
      <c r="D3" s="92"/>
      <c r="E3" s="93"/>
      <c r="F3" s="93"/>
      <c r="G3" s="93"/>
      <c r="H3" s="93"/>
      <c r="I3" s="93"/>
      <c r="J3" s="93"/>
      <c r="K3" s="93"/>
      <c r="L3" s="97" t="s">
        <v>47</v>
      </c>
      <c r="M3" s="98"/>
      <c r="N3" s="93"/>
      <c r="O3" s="93"/>
      <c r="P3" s="97"/>
      <c r="Q3" s="98"/>
      <c r="R3" s="96"/>
    </row>
    <row r="4" spans="1:18" x14ac:dyDescent="0.25">
      <c r="A4" s="3"/>
      <c r="B4" s="99"/>
      <c r="C4" s="91"/>
      <c r="D4" s="92"/>
      <c r="E4" s="93"/>
      <c r="F4" s="93"/>
      <c r="G4" s="93"/>
      <c r="H4" s="93"/>
      <c r="I4" s="93"/>
      <c r="J4" s="93"/>
      <c r="K4" s="93"/>
      <c r="L4" s="97" t="s">
        <v>6</v>
      </c>
      <c r="M4" s="98"/>
      <c r="N4" s="93"/>
      <c r="O4" s="93"/>
      <c r="P4" s="97"/>
      <c r="Q4" s="98"/>
      <c r="R4" s="96"/>
    </row>
    <row r="5" spans="1:18" x14ac:dyDescent="0.25">
      <c r="A5" s="4" t="s">
        <v>77</v>
      </c>
      <c r="B5" s="100"/>
      <c r="C5" s="97"/>
      <c r="D5" s="92"/>
      <c r="E5" s="93"/>
      <c r="F5" s="93"/>
      <c r="G5" s="93"/>
      <c r="H5" s="93"/>
      <c r="I5" s="93"/>
      <c r="J5" s="93"/>
      <c r="K5" s="93"/>
      <c r="L5" s="97" t="s">
        <v>7</v>
      </c>
      <c r="M5" s="97"/>
      <c r="N5" s="93"/>
      <c r="O5" s="93"/>
      <c r="P5" s="97"/>
      <c r="Q5" s="97"/>
      <c r="R5" s="96"/>
    </row>
    <row r="6" spans="1:18" x14ac:dyDescent="0.25">
      <c r="A6" s="77"/>
      <c r="B6" s="101"/>
      <c r="C6" s="101"/>
      <c r="D6" s="92"/>
      <c r="E6" s="102"/>
      <c r="F6" s="93"/>
      <c r="G6" s="93"/>
      <c r="H6" s="93"/>
      <c r="I6" s="93"/>
      <c r="J6" s="93"/>
      <c r="K6" s="93"/>
      <c r="L6" s="97" t="s">
        <v>0</v>
      </c>
      <c r="M6" s="103">
        <f ca="1">TODAY()</f>
        <v>46155</v>
      </c>
      <c r="N6" s="102"/>
      <c r="O6" s="93"/>
      <c r="P6" s="97"/>
      <c r="Q6" s="103"/>
      <c r="R6" s="104"/>
    </row>
    <row r="7" spans="1:18" s="6" customFormat="1" ht="51.75" x14ac:dyDescent="0.25">
      <c r="A7" s="105" t="s">
        <v>8</v>
      </c>
      <c r="B7" s="86" t="s">
        <v>48</v>
      </c>
      <c r="C7" s="86" t="s">
        <v>1</v>
      </c>
      <c r="D7" s="86" t="s">
        <v>9</v>
      </c>
      <c r="E7" s="86" t="s">
        <v>10</v>
      </c>
      <c r="F7" s="86" t="s">
        <v>11</v>
      </c>
      <c r="G7" s="86" t="s">
        <v>12</v>
      </c>
      <c r="H7" s="86" t="s">
        <v>22</v>
      </c>
      <c r="I7" s="86" t="s">
        <v>2</v>
      </c>
      <c r="J7" s="86" t="s">
        <v>39</v>
      </c>
      <c r="K7" s="86" t="s">
        <v>38</v>
      </c>
      <c r="L7" s="86" t="s">
        <v>34</v>
      </c>
      <c r="M7" s="87" t="s">
        <v>35</v>
      </c>
      <c r="N7" s="86" t="s">
        <v>36</v>
      </c>
      <c r="O7" s="86" t="s">
        <v>3</v>
      </c>
      <c r="P7" s="86" t="s">
        <v>13</v>
      </c>
      <c r="Q7" s="86" t="s">
        <v>4</v>
      </c>
      <c r="R7" s="106" t="s">
        <v>14</v>
      </c>
    </row>
    <row r="8" spans="1:18" s="6" customFormat="1" ht="18" thickBot="1" x14ac:dyDescent="0.3">
      <c r="A8" s="7"/>
      <c r="B8" s="8" t="s">
        <v>49</v>
      </c>
      <c r="C8" s="8" t="s">
        <v>15</v>
      </c>
      <c r="D8" s="78"/>
      <c r="E8" s="78"/>
      <c r="F8" s="78"/>
      <c r="G8" s="78"/>
      <c r="H8" s="78"/>
      <c r="I8" s="78"/>
      <c r="J8" s="78"/>
      <c r="K8" s="78"/>
      <c r="L8" s="78"/>
      <c r="M8" s="78"/>
      <c r="N8" s="78"/>
      <c r="O8" s="78"/>
      <c r="P8" s="78"/>
      <c r="Q8" s="78"/>
      <c r="R8" s="79"/>
    </row>
    <row r="9" spans="1:18" s="6" customFormat="1" x14ac:dyDescent="0.25">
      <c r="A9" s="9">
        <v>1</v>
      </c>
      <c r="B9" s="10"/>
      <c r="C9" s="125" t="s">
        <v>24</v>
      </c>
      <c r="D9" s="126">
        <v>1</v>
      </c>
      <c r="E9" s="127">
        <v>0</v>
      </c>
      <c r="F9" s="128">
        <f t="shared" ref="F9:F18" si="0">(1+E9)*D9</f>
        <v>1</v>
      </c>
      <c r="G9" s="129" t="s">
        <v>16</v>
      </c>
      <c r="H9" s="130">
        <v>0</v>
      </c>
      <c r="I9" s="131">
        <f t="shared" ref="I9:I18" si="1">H9*F9</f>
        <v>0</v>
      </c>
      <c r="J9" s="132">
        <v>1</v>
      </c>
      <c r="K9" s="133" t="s">
        <v>51</v>
      </c>
      <c r="L9" s="134">
        <v>0</v>
      </c>
      <c r="M9" s="135">
        <v>0</v>
      </c>
      <c r="N9" s="132">
        <f t="shared" ref="N9:N18" si="2">M9*F9</f>
        <v>0</v>
      </c>
      <c r="O9" s="136">
        <f t="shared" ref="O9:O18" si="3">N9*L9</f>
        <v>0</v>
      </c>
      <c r="P9" s="137">
        <f t="shared" ref="P9:P18" si="4">(I9+O9)/F9</f>
        <v>0</v>
      </c>
      <c r="Q9" s="138"/>
      <c r="R9" s="80"/>
    </row>
    <row r="10" spans="1:18" s="6" customFormat="1" x14ac:dyDescent="0.25">
      <c r="A10" s="19">
        <f>IF(D10=0,"",1+MAX(A$9:A9))</f>
        <v>2</v>
      </c>
      <c r="B10" s="10"/>
      <c r="C10" s="125" t="s">
        <v>25</v>
      </c>
      <c r="D10" s="126">
        <v>1</v>
      </c>
      <c r="E10" s="127">
        <v>0</v>
      </c>
      <c r="F10" s="128">
        <f t="shared" si="0"/>
        <v>1</v>
      </c>
      <c r="G10" s="129" t="s">
        <v>16</v>
      </c>
      <c r="H10" s="130">
        <v>0</v>
      </c>
      <c r="I10" s="131">
        <f t="shared" si="1"/>
        <v>0</v>
      </c>
      <c r="J10" s="132">
        <v>1</v>
      </c>
      <c r="K10" s="133" t="s">
        <v>51</v>
      </c>
      <c r="L10" s="134">
        <v>0</v>
      </c>
      <c r="M10" s="135">
        <v>0</v>
      </c>
      <c r="N10" s="132">
        <f t="shared" si="2"/>
        <v>0</v>
      </c>
      <c r="O10" s="136">
        <f t="shared" si="3"/>
        <v>0</v>
      </c>
      <c r="P10" s="137">
        <f t="shared" si="4"/>
        <v>0</v>
      </c>
      <c r="Q10" s="139"/>
      <c r="R10" s="80"/>
    </row>
    <row r="11" spans="1:18" s="6" customFormat="1" x14ac:dyDescent="0.25">
      <c r="A11" s="19">
        <f>IF(D11=0,"",1+MAX(A$9:A10))</f>
        <v>3</v>
      </c>
      <c r="B11" s="20"/>
      <c r="C11" s="140" t="s">
        <v>17</v>
      </c>
      <c r="D11" s="126">
        <v>1</v>
      </c>
      <c r="E11" s="127">
        <v>0</v>
      </c>
      <c r="F11" s="128">
        <f t="shared" si="0"/>
        <v>1</v>
      </c>
      <c r="G11" s="129" t="s">
        <v>16</v>
      </c>
      <c r="H11" s="130">
        <v>0</v>
      </c>
      <c r="I11" s="131">
        <f t="shared" si="1"/>
        <v>0</v>
      </c>
      <c r="J11" s="132">
        <v>1</v>
      </c>
      <c r="K11" s="133" t="s">
        <v>51</v>
      </c>
      <c r="L11" s="134">
        <v>0</v>
      </c>
      <c r="M11" s="135">
        <v>0</v>
      </c>
      <c r="N11" s="132">
        <f t="shared" si="2"/>
        <v>0</v>
      </c>
      <c r="O11" s="136">
        <f t="shared" si="3"/>
        <v>0</v>
      </c>
      <c r="P11" s="137">
        <f t="shared" si="4"/>
        <v>0</v>
      </c>
      <c r="Q11" s="139"/>
      <c r="R11" s="80"/>
    </row>
    <row r="12" spans="1:18" s="6" customFormat="1" x14ac:dyDescent="0.25">
      <c r="A12" s="19">
        <f>IF(D12=0,"",1+MAX(A$9:A11))</f>
        <v>4</v>
      </c>
      <c r="B12" s="20"/>
      <c r="C12" s="140" t="s">
        <v>26</v>
      </c>
      <c r="D12" s="126">
        <v>1</v>
      </c>
      <c r="E12" s="127">
        <v>0</v>
      </c>
      <c r="F12" s="128">
        <f t="shared" si="0"/>
        <v>1</v>
      </c>
      <c r="G12" s="129" t="s">
        <v>16</v>
      </c>
      <c r="H12" s="130">
        <v>0</v>
      </c>
      <c r="I12" s="131">
        <f t="shared" si="1"/>
        <v>0</v>
      </c>
      <c r="J12" s="132">
        <v>1</v>
      </c>
      <c r="K12" s="133" t="s">
        <v>51</v>
      </c>
      <c r="L12" s="134">
        <v>0</v>
      </c>
      <c r="M12" s="135">
        <v>0</v>
      </c>
      <c r="N12" s="132">
        <f t="shared" si="2"/>
        <v>0</v>
      </c>
      <c r="O12" s="136">
        <f t="shared" si="3"/>
        <v>0</v>
      </c>
      <c r="P12" s="137">
        <f t="shared" si="4"/>
        <v>0</v>
      </c>
      <c r="Q12" s="139"/>
      <c r="R12" s="80"/>
    </row>
    <row r="13" spans="1:18" s="6" customFormat="1" x14ac:dyDescent="0.25">
      <c r="A13" s="19">
        <f>IF(D13=0,"",1+MAX(A$9:A12))</f>
        <v>5</v>
      </c>
      <c r="B13" s="20"/>
      <c r="C13" s="140" t="s">
        <v>27</v>
      </c>
      <c r="D13" s="126">
        <v>1</v>
      </c>
      <c r="E13" s="127">
        <v>0</v>
      </c>
      <c r="F13" s="128">
        <f t="shared" si="0"/>
        <v>1</v>
      </c>
      <c r="G13" s="129" t="s">
        <v>16</v>
      </c>
      <c r="H13" s="130">
        <v>0</v>
      </c>
      <c r="I13" s="131">
        <f t="shared" si="1"/>
        <v>0</v>
      </c>
      <c r="J13" s="132">
        <v>1</v>
      </c>
      <c r="K13" s="133" t="s">
        <v>51</v>
      </c>
      <c r="L13" s="134">
        <v>0</v>
      </c>
      <c r="M13" s="135">
        <v>0</v>
      </c>
      <c r="N13" s="132">
        <f t="shared" si="2"/>
        <v>0</v>
      </c>
      <c r="O13" s="136">
        <f t="shared" si="3"/>
        <v>0</v>
      </c>
      <c r="P13" s="137">
        <f t="shared" si="4"/>
        <v>0</v>
      </c>
      <c r="Q13" s="139"/>
      <c r="R13" s="80"/>
    </row>
    <row r="14" spans="1:18" s="6" customFormat="1" x14ac:dyDescent="0.25">
      <c r="A14" s="19">
        <f>IF(D14=0,"",1+MAX(A$9:A13))</f>
        <v>6</v>
      </c>
      <c r="B14" s="20"/>
      <c r="C14" s="140" t="s">
        <v>28</v>
      </c>
      <c r="D14" s="126">
        <v>1</v>
      </c>
      <c r="E14" s="127">
        <v>0</v>
      </c>
      <c r="F14" s="128">
        <f t="shared" si="0"/>
        <v>1</v>
      </c>
      <c r="G14" s="129" t="s">
        <v>16</v>
      </c>
      <c r="H14" s="130">
        <v>0</v>
      </c>
      <c r="I14" s="131">
        <f t="shared" si="1"/>
        <v>0</v>
      </c>
      <c r="J14" s="132">
        <v>1</v>
      </c>
      <c r="K14" s="133" t="s">
        <v>51</v>
      </c>
      <c r="L14" s="134">
        <v>0</v>
      </c>
      <c r="M14" s="135">
        <v>0</v>
      </c>
      <c r="N14" s="132">
        <f t="shared" si="2"/>
        <v>0</v>
      </c>
      <c r="O14" s="136">
        <f t="shared" si="3"/>
        <v>0</v>
      </c>
      <c r="P14" s="137">
        <f t="shared" si="4"/>
        <v>0</v>
      </c>
      <c r="Q14" s="139"/>
      <c r="R14" s="80"/>
    </row>
    <row r="15" spans="1:18" s="6" customFormat="1" x14ac:dyDescent="0.25">
      <c r="A15" s="19">
        <f>IF(D15=0,"",1+MAX(A$9:A14))</f>
        <v>7</v>
      </c>
      <c r="B15" s="20"/>
      <c r="C15" s="140" t="s">
        <v>29</v>
      </c>
      <c r="D15" s="126">
        <v>1</v>
      </c>
      <c r="E15" s="127">
        <v>0</v>
      </c>
      <c r="F15" s="128">
        <f t="shared" si="0"/>
        <v>1</v>
      </c>
      <c r="G15" s="129" t="s">
        <v>16</v>
      </c>
      <c r="H15" s="130">
        <v>0</v>
      </c>
      <c r="I15" s="131">
        <f t="shared" si="1"/>
        <v>0</v>
      </c>
      <c r="J15" s="132">
        <v>1</v>
      </c>
      <c r="K15" s="133" t="s">
        <v>51</v>
      </c>
      <c r="L15" s="134">
        <v>0</v>
      </c>
      <c r="M15" s="135">
        <v>0</v>
      </c>
      <c r="N15" s="132">
        <f t="shared" si="2"/>
        <v>0</v>
      </c>
      <c r="O15" s="136">
        <f t="shared" si="3"/>
        <v>0</v>
      </c>
      <c r="P15" s="137">
        <f t="shared" si="4"/>
        <v>0</v>
      </c>
      <c r="Q15" s="139"/>
      <c r="R15" s="80"/>
    </row>
    <row r="16" spans="1:18" s="6" customFormat="1" x14ac:dyDescent="0.25">
      <c r="A16" s="19">
        <f>IF(D16=0,"",1+MAX(A$9:A15))</f>
        <v>8</v>
      </c>
      <c r="B16" s="20"/>
      <c r="C16" s="140" t="s">
        <v>30</v>
      </c>
      <c r="D16" s="126">
        <v>1</v>
      </c>
      <c r="E16" s="127">
        <v>0</v>
      </c>
      <c r="F16" s="128">
        <f t="shared" si="0"/>
        <v>1</v>
      </c>
      <c r="G16" s="129" t="s">
        <v>16</v>
      </c>
      <c r="H16" s="130">
        <v>0</v>
      </c>
      <c r="I16" s="131">
        <f t="shared" si="1"/>
        <v>0</v>
      </c>
      <c r="J16" s="132">
        <v>1</v>
      </c>
      <c r="K16" s="133" t="s">
        <v>51</v>
      </c>
      <c r="L16" s="134">
        <v>0</v>
      </c>
      <c r="M16" s="135">
        <v>0</v>
      </c>
      <c r="N16" s="132">
        <f t="shared" si="2"/>
        <v>0</v>
      </c>
      <c r="O16" s="136">
        <f t="shared" si="3"/>
        <v>0</v>
      </c>
      <c r="P16" s="137">
        <f t="shared" si="4"/>
        <v>0</v>
      </c>
      <c r="Q16" s="139"/>
      <c r="R16" s="80"/>
    </row>
    <row r="17" spans="1:18" s="6" customFormat="1" x14ac:dyDescent="0.25">
      <c r="A17" s="19">
        <f>IF(D17=0,"",1+MAX(A$9:A16))</f>
        <v>9</v>
      </c>
      <c r="B17" s="21"/>
      <c r="C17" s="141" t="s">
        <v>31</v>
      </c>
      <c r="D17" s="126">
        <v>1</v>
      </c>
      <c r="E17" s="127">
        <v>0</v>
      </c>
      <c r="F17" s="128">
        <f t="shared" si="0"/>
        <v>1</v>
      </c>
      <c r="G17" s="129" t="s">
        <v>16</v>
      </c>
      <c r="H17" s="130">
        <v>0</v>
      </c>
      <c r="I17" s="131">
        <f t="shared" si="1"/>
        <v>0</v>
      </c>
      <c r="J17" s="132">
        <v>1</v>
      </c>
      <c r="K17" s="133" t="s">
        <v>51</v>
      </c>
      <c r="L17" s="134">
        <v>0</v>
      </c>
      <c r="M17" s="135">
        <v>0</v>
      </c>
      <c r="N17" s="132">
        <f t="shared" si="2"/>
        <v>0</v>
      </c>
      <c r="O17" s="136">
        <f t="shared" si="3"/>
        <v>0</v>
      </c>
      <c r="P17" s="137">
        <f t="shared" si="4"/>
        <v>0</v>
      </c>
      <c r="Q17" s="139"/>
      <c r="R17" s="80"/>
    </row>
    <row r="18" spans="1:18" s="6" customFormat="1" ht="18" thickBot="1" x14ac:dyDescent="0.3">
      <c r="A18" s="19">
        <f>IF(D18=0,"",1+MAX(A$9:A17))</f>
        <v>10</v>
      </c>
      <c r="B18" s="21"/>
      <c r="C18" s="141" t="s">
        <v>32</v>
      </c>
      <c r="D18" s="126">
        <v>1</v>
      </c>
      <c r="E18" s="127">
        <v>0</v>
      </c>
      <c r="F18" s="128">
        <f t="shared" si="0"/>
        <v>1</v>
      </c>
      <c r="G18" s="129" t="s">
        <v>16</v>
      </c>
      <c r="H18" s="130">
        <v>0</v>
      </c>
      <c r="I18" s="131">
        <f t="shared" si="1"/>
        <v>0</v>
      </c>
      <c r="J18" s="132">
        <v>1</v>
      </c>
      <c r="K18" s="133" t="s">
        <v>51</v>
      </c>
      <c r="L18" s="134">
        <v>0</v>
      </c>
      <c r="M18" s="135">
        <v>0</v>
      </c>
      <c r="N18" s="132">
        <f t="shared" si="2"/>
        <v>0</v>
      </c>
      <c r="O18" s="136">
        <f t="shared" si="3"/>
        <v>0</v>
      </c>
      <c r="P18" s="137">
        <f t="shared" si="4"/>
        <v>0</v>
      </c>
      <c r="Q18" s="142"/>
      <c r="R18" s="80"/>
    </row>
    <row r="19" spans="1:18" ht="18" thickBot="1" x14ac:dyDescent="0.3">
      <c r="A19" s="22" t="str">
        <f>IF(D19=0,"",1+MAX(A$9:A18))</f>
        <v/>
      </c>
      <c r="B19" s="23"/>
      <c r="C19" s="24" t="s">
        <v>18</v>
      </c>
      <c r="D19" s="25"/>
      <c r="E19" s="26"/>
      <c r="F19" s="27"/>
      <c r="G19" s="28" t="s">
        <v>33</v>
      </c>
      <c r="H19" s="27"/>
      <c r="I19" s="29">
        <f>SUM(I9:I18)</f>
        <v>0</v>
      </c>
      <c r="J19" s="29"/>
      <c r="K19" s="29"/>
      <c r="L19" s="29"/>
      <c r="M19" s="30"/>
      <c r="N19" s="28" t="s">
        <v>23</v>
      </c>
      <c r="O19" s="29">
        <f>SUM(O9:O18)</f>
        <v>0</v>
      </c>
      <c r="P19" s="31"/>
      <c r="Q19" s="32"/>
      <c r="R19" s="33">
        <f>(SUM(Q9:Q19))</f>
        <v>0</v>
      </c>
    </row>
    <row r="20" spans="1:18" s="6" customFormat="1" ht="18" thickBot="1" x14ac:dyDescent="0.3">
      <c r="A20" s="34" t="str">
        <f>IF(D20=0,"",1+MAX(A$9:A19))</f>
        <v/>
      </c>
      <c r="B20" s="35"/>
      <c r="C20" s="35"/>
      <c r="D20" s="35"/>
      <c r="E20" s="35"/>
      <c r="F20" s="35"/>
      <c r="G20" s="35"/>
      <c r="H20" s="35"/>
      <c r="I20" s="35"/>
      <c r="J20" s="35"/>
      <c r="K20" s="35"/>
      <c r="L20" s="35"/>
      <c r="M20" s="35"/>
      <c r="N20" s="35"/>
      <c r="O20" s="35"/>
      <c r="P20" s="35"/>
      <c r="Q20" s="35"/>
      <c r="R20" s="36"/>
    </row>
    <row r="21" spans="1:18" s="6" customFormat="1" ht="18" thickBot="1" x14ac:dyDescent="0.3">
      <c r="A21" s="37" t="str">
        <f>IF(D21=0,"",1+MAX(A$9:A20))</f>
        <v/>
      </c>
      <c r="B21" s="38" t="s">
        <v>52</v>
      </c>
      <c r="C21" s="38" t="s">
        <v>53</v>
      </c>
      <c r="D21" s="74"/>
      <c r="E21" s="74"/>
      <c r="F21" s="74"/>
      <c r="G21" s="74"/>
      <c r="H21" s="74"/>
      <c r="I21" s="74"/>
      <c r="J21" s="74"/>
      <c r="K21" s="74"/>
      <c r="L21" s="74"/>
      <c r="M21" s="74"/>
      <c r="N21" s="74"/>
      <c r="O21" s="74"/>
      <c r="P21" s="74"/>
      <c r="Q21" s="74"/>
      <c r="R21" s="75"/>
    </row>
    <row r="22" spans="1:18" s="6" customFormat="1" x14ac:dyDescent="0.3">
      <c r="A22" s="19" t="str">
        <f>IF(D22=0,"",1+MAX(A$9:A21))</f>
        <v/>
      </c>
      <c r="B22" s="20"/>
      <c r="C22" s="148" t="s">
        <v>54</v>
      </c>
      <c r="D22" s="39"/>
      <c r="E22" s="40"/>
      <c r="F22" s="40"/>
      <c r="G22" s="39"/>
      <c r="H22" s="11"/>
      <c r="I22" s="12"/>
      <c r="J22" s="13"/>
      <c r="K22" s="14"/>
      <c r="L22" s="15"/>
      <c r="M22" s="16"/>
      <c r="N22" s="17"/>
      <c r="O22" s="18"/>
      <c r="P22" s="41"/>
      <c r="Q22" s="42"/>
      <c r="R22" s="76"/>
    </row>
    <row r="23" spans="1:18" s="6" customFormat="1" x14ac:dyDescent="0.3">
      <c r="A23" s="19">
        <f>IF(D23=0,"",1+MAX(A$9:A22))</f>
        <v>11</v>
      </c>
      <c r="B23" s="72">
        <v>4</v>
      </c>
      <c r="C23" s="143" t="s">
        <v>55</v>
      </c>
      <c r="D23" s="144">
        <v>50362</v>
      </c>
      <c r="E23" s="145">
        <v>0.1</v>
      </c>
      <c r="F23" s="126">
        <f t="shared" ref="F23" si="5">(1+E23)*D23</f>
        <v>55398.200000000004</v>
      </c>
      <c r="G23" s="144" t="s">
        <v>46</v>
      </c>
      <c r="H23" s="130">
        <v>0</v>
      </c>
      <c r="I23" s="131">
        <f t="shared" ref="I23" si="6">H23*F23</f>
        <v>0</v>
      </c>
      <c r="J23" s="132">
        <v>2</v>
      </c>
      <c r="K23" s="133" t="s">
        <v>76</v>
      </c>
      <c r="L23" s="134">
        <v>65</v>
      </c>
      <c r="M23" s="135">
        <v>0</v>
      </c>
      <c r="N23" s="132">
        <f>M23*F23</f>
        <v>0</v>
      </c>
      <c r="O23" s="136">
        <f>N23*L23</f>
        <v>0</v>
      </c>
      <c r="P23" s="146">
        <f t="shared" ref="P23" si="7">(I23+O23)/F23</f>
        <v>0</v>
      </c>
      <c r="Q23" s="147">
        <f t="shared" ref="Q23" si="8">P23*F23</f>
        <v>0</v>
      </c>
      <c r="R23" s="76"/>
    </row>
    <row r="24" spans="1:18" s="6" customFormat="1" x14ac:dyDescent="0.3">
      <c r="A24" s="19" t="str">
        <f>IF(D24=0,"",1+MAX(A$9:A23))</f>
        <v/>
      </c>
      <c r="B24" s="73"/>
      <c r="C24" s="143"/>
      <c r="D24" s="144"/>
      <c r="E24" s="145"/>
      <c r="F24" s="126"/>
      <c r="G24" s="144"/>
      <c r="H24" s="130"/>
      <c r="I24" s="131"/>
      <c r="J24" s="132"/>
      <c r="K24" s="133"/>
      <c r="L24" s="134"/>
      <c r="M24" s="135"/>
      <c r="N24" s="132"/>
      <c r="O24" s="136"/>
      <c r="P24" s="146"/>
      <c r="Q24" s="147"/>
      <c r="R24" s="76"/>
    </row>
    <row r="25" spans="1:18" s="6" customFormat="1" x14ac:dyDescent="0.3">
      <c r="A25" s="19" t="str">
        <f>IF(D25=0,"",1+MAX(A$9:A24))</f>
        <v/>
      </c>
      <c r="B25" s="73"/>
      <c r="C25" s="148" t="s">
        <v>56</v>
      </c>
      <c r="D25" s="144"/>
      <c r="E25" s="149"/>
      <c r="F25" s="150"/>
      <c r="G25" s="144"/>
      <c r="H25" s="130"/>
      <c r="I25" s="131"/>
      <c r="J25" s="132"/>
      <c r="K25" s="133"/>
      <c r="L25" s="134"/>
      <c r="M25" s="135"/>
      <c r="N25" s="132"/>
      <c r="O25" s="136"/>
      <c r="P25" s="146"/>
      <c r="Q25" s="147"/>
      <c r="R25" s="76"/>
    </row>
    <row r="26" spans="1:18" s="6" customFormat="1" x14ac:dyDescent="0.3">
      <c r="A26" s="19">
        <f>IF(D26=0,"",1+MAX(A$9:A25))</f>
        <v>12</v>
      </c>
      <c r="B26" s="73"/>
      <c r="C26" s="143" t="s">
        <v>57</v>
      </c>
      <c r="D26" s="144">
        <f>1.25*1554.19</f>
        <v>1942.7375000000002</v>
      </c>
      <c r="E26" s="149">
        <v>0</v>
      </c>
      <c r="F26" s="150">
        <f t="shared" ref="F26:F34" si="9">(1+E26)*D26</f>
        <v>1942.7375000000002</v>
      </c>
      <c r="G26" s="144" t="s">
        <v>75</v>
      </c>
      <c r="H26" s="130">
        <v>0</v>
      </c>
      <c r="I26" s="131">
        <f t="shared" ref="I26:I53" si="10">H26*F26</f>
        <v>0</v>
      </c>
      <c r="J26" s="132">
        <v>2</v>
      </c>
      <c r="K26" s="133" t="s">
        <v>76</v>
      </c>
      <c r="L26" s="134">
        <v>65</v>
      </c>
      <c r="M26" s="135">
        <v>0</v>
      </c>
      <c r="N26" s="132">
        <f t="shared" ref="N26:N53" si="11">M26*F26</f>
        <v>0</v>
      </c>
      <c r="O26" s="136">
        <f t="shared" ref="O26:O53" si="12">N26*L26</f>
        <v>0</v>
      </c>
      <c r="P26" s="146">
        <f t="shared" ref="P26:P53" si="13">(I26+O26)/F26</f>
        <v>0</v>
      </c>
      <c r="Q26" s="147">
        <f t="shared" ref="Q26:Q53" si="14">P26*F26</f>
        <v>0</v>
      </c>
      <c r="R26" s="76"/>
    </row>
    <row r="27" spans="1:18" s="6" customFormat="1" x14ac:dyDescent="0.3">
      <c r="A27" s="19">
        <f>IF(D27=0,"",1+MAX(A$9:A26))</f>
        <v>13</v>
      </c>
      <c r="B27" s="73"/>
      <c r="C27" s="143" t="s">
        <v>58</v>
      </c>
      <c r="D27" s="144">
        <f>1.25*38.62</f>
        <v>48.274999999999999</v>
      </c>
      <c r="E27" s="149">
        <v>0.1</v>
      </c>
      <c r="F27" s="151">
        <f t="shared" si="9"/>
        <v>53.102500000000006</v>
      </c>
      <c r="G27" s="144" t="s">
        <v>75</v>
      </c>
      <c r="H27" s="130">
        <v>0</v>
      </c>
      <c r="I27" s="131">
        <f t="shared" si="10"/>
        <v>0</v>
      </c>
      <c r="J27" s="132">
        <v>2</v>
      </c>
      <c r="K27" s="133" t="s">
        <v>76</v>
      </c>
      <c r="L27" s="134">
        <v>65</v>
      </c>
      <c r="M27" s="135">
        <v>0</v>
      </c>
      <c r="N27" s="132">
        <f t="shared" si="11"/>
        <v>0</v>
      </c>
      <c r="O27" s="136">
        <f t="shared" si="12"/>
        <v>0</v>
      </c>
      <c r="P27" s="146">
        <f t="shared" si="13"/>
        <v>0</v>
      </c>
      <c r="Q27" s="147">
        <f t="shared" si="14"/>
        <v>0</v>
      </c>
      <c r="R27" s="76"/>
    </row>
    <row r="28" spans="1:18" s="6" customFormat="1" x14ac:dyDescent="0.3">
      <c r="A28" s="19">
        <f>IF(D28=0,"",1+MAX(A$9:A27))</f>
        <v>14</v>
      </c>
      <c r="B28" s="73"/>
      <c r="C28" s="143" t="s">
        <v>59</v>
      </c>
      <c r="D28" s="144">
        <f>D26-D27</f>
        <v>1894.4625000000001</v>
      </c>
      <c r="E28" s="149">
        <v>0</v>
      </c>
      <c r="F28" s="150">
        <f t="shared" si="9"/>
        <v>1894.4625000000001</v>
      </c>
      <c r="G28" s="144" t="s">
        <v>75</v>
      </c>
      <c r="H28" s="130">
        <v>0</v>
      </c>
      <c r="I28" s="131">
        <f t="shared" si="10"/>
        <v>0</v>
      </c>
      <c r="J28" s="132">
        <v>2</v>
      </c>
      <c r="K28" s="133" t="s">
        <v>76</v>
      </c>
      <c r="L28" s="134">
        <v>65</v>
      </c>
      <c r="M28" s="135">
        <v>0</v>
      </c>
      <c r="N28" s="132">
        <f t="shared" si="11"/>
        <v>0</v>
      </c>
      <c r="O28" s="136">
        <f t="shared" si="12"/>
        <v>0</v>
      </c>
      <c r="P28" s="146">
        <f t="shared" si="13"/>
        <v>0</v>
      </c>
      <c r="Q28" s="147">
        <f t="shared" si="14"/>
        <v>0</v>
      </c>
      <c r="R28" s="76"/>
    </row>
    <row r="29" spans="1:18" s="6" customFormat="1" x14ac:dyDescent="0.3">
      <c r="A29" s="19" t="str">
        <f>IF(D29=0,"",1+MAX(A$9:A28))</f>
        <v/>
      </c>
      <c r="B29" s="73"/>
      <c r="C29" s="152" t="s">
        <v>60</v>
      </c>
      <c r="D29" s="144"/>
      <c r="E29" s="149"/>
      <c r="F29" s="150"/>
      <c r="G29" s="144"/>
      <c r="H29" s="130"/>
      <c r="I29" s="131"/>
      <c r="J29" s="132"/>
      <c r="K29" s="133"/>
      <c r="L29" s="134"/>
      <c r="M29" s="135"/>
      <c r="N29" s="132"/>
      <c r="O29" s="136"/>
      <c r="P29" s="146"/>
      <c r="Q29" s="147"/>
      <c r="R29" s="76"/>
    </row>
    <row r="30" spans="1:18" s="6" customFormat="1" x14ac:dyDescent="0.3">
      <c r="A30" s="19" t="str">
        <f>IF(D30=0,"",1+MAX(A$9:A29))</f>
        <v/>
      </c>
      <c r="B30" s="73"/>
      <c r="C30" s="153"/>
      <c r="D30" s="144"/>
      <c r="E30" s="145"/>
      <c r="F30" s="126"/>
      <c r="G30" s="144"/>
      <c r="H30" s="130"/>
      <c r="I30" s="131"/>
      <c r="J30" s="132"/>
      <c r="K30" s="133"/>
      <c r="L30" s="134"/>
      <c r="M30" s="135"/>
      <c r="N30" s="132"/>
      <c r="O30" s="136"/>
      <c r="P30" s="146"/>
      <c r="Q30" s="147"/>
      <c r="R30" s="76"/>
    </row>
    <row r="31" spans="1:18" s="6" customFormat="1" x14ac:dyDescent="0.3">
      <c r="A31" s="19" t="str">
        <f>IF(D31=0,"",1+MAX(A$9:A30))</f>
        <v/>
      </c>
      <c r="B31" s="73"/>
      <c r="C31" s="148" t="s">
        <v>61</v>
      </c>
      <c r="D31" s="154"/>
      <c r="E31" s="149"/>
      <c r="F31" s="150"/>
      <c r="G31" s="144"/>
      <c r="H31" s="130"/>
      <c r="I31" s="131"/>
      <c r="J31" s="132"/>
      <c r="K31" s="133"/>
      <c r="L31" s="134"/>
      <c r="M31" s="135"/>
      <c r="N31" s="132"/>
      <c r="O31" s="136"/>
      <c r="P31" s="146"/>
      <c r="Q31" s="147"/>
      <c r="R31" s="76"/>
    </row>
    <row r="32" spans="1:18" s="6" customFormat="1" x14ac:dyDescent="0.3">
      <c r="A32" s="19">
        <f>IF(D32=0,"",1+MAX(A$9:A31))</f>
        <v>15</v>
      </c>
      <c r="B32" s="73"/>
      <c r="C32" s="143" t="s">
        <v>62</v>
      </c>
      <c r="D32" s="154">
        <v>206.61178888888901</v>
      </c>
      <c r="E32" s="149">
        <v>0</v>
      </c>
      <c r="F32" s="150">
        <f t="shared" si="9"/>
        <v>206.61178888888901</v>
      </c>
      <c r="G32" s="144" t="s">
        <v>75</v>
      </c>
      <c r="H32" s="130">
        <v>0</v>
      </c>
      <c r="I32" s="131">
        <f t="shared" si="10"/>
        <v>0</v>
      </c>
      <c r="J32" s="132">
        <v>2</v>
      </c>
      <c r="K32" s="133" t="s">
        <v>76</v>
      </c>
      <c r="L32" s="134">
        <v>65</v>
      </c>
      <c r="M32" s="135">
        <v>0</v>
      </c>
      <c r="N32" s="132">
        <f t="shared" si="11"/>
        <v>0</v>
      </c>
      <c r="O32" s="136">
        <f t="shared" si="12"/>
        <v>0</v>
      </c>
      <c r="P32" s="146">
        <f t="shared" si="13"/>
        <v>0</v>
      </c>
      <c r="Q32" s="147">
        <f t="shared" si="14"/>
        <v>0</v>
      </c>
      <c r="R32" s="76"/>
    </row>
    <row r="33" spans="1:18" s="6" customFormat="1" x14ac:dyDescent="0.3">
      <c r="A33" s="19">
        <f>IF(D33=0,"",1+MAX(A$9:A32))</f>
        <v>16</v>
      </c>
      <c r="B33" s="73"/>
      <c r="C33" s="143" t="s">
        <v>63</v>
      </c>
      <c r="D33" s="154">
        <v>191.86675179925899</v>
      </c>
      <c r="E33" s="149">
        <v>0.1</v>
      </c>
      <c r="F33" s="151">
        <f t="shared" si="9"/>
        <v>211.05342697918491</v>
      </c>
      <c r="G33" s="144" t="s">
        <v>75</v>
      </c>
      <c r="H33" s="130">
        <v>0</v>
      </c>
      <c r="I33" s="131">
        <f t="shared" si="10"/>
        <v>0</v>
      </c>
      <c r="J33" s="132">
        <v>2</v>
      </c>
      <c r="K33" s="133" t="s">
        <v>76</v>
      </c>
      <c r="L33" s="134">
        <v>65</v>
      </c>
      <c r="M33" s="135">
        <v>0</v>
      </c>
      <c r="N33" s="132">
        <f t="shared" si="11"/>
        <v>0</v>
      </c>
      <c r="O33" s="136">
        <f t="shared" si="12"/>
        <v>0</v>
      </c>
      <c r="P33" s="146">
        <f t="shared" si="13"/>
        <v>0</v>
      </c>
      <c r="Q33" s="147">
        <f t="shared" si="14"/>
        <v>0</v>
      </c>
      <c r="R33" s="76"/>
    </row>
    <row r="34" spans="1:18" s="6" customFormat="1" x14ac:dyDescent="0.3">
      <c r="A34" s="19">
        <f>IF(D34=0,"",1+MAX(A$9:A33))</f>
        <v>17</v>
      </c>
      <c r="B34" s="73"/>
      <c r="C34" s="143" t="s">
        <v>64</v>
      </c>
      <c r="D34" s="154">
        <v>13.903888888888901</v>
      </c>
      <c r="E34" s="149">
        <v>0</v>
      </c>
      <c r="F34" s="150">
        <f t="shared" si="9"/>
        <v>13.903888888888901</v>
      </c>
      <c r="G34" s="144" t="s">
        <v>75</v>
      </c>
      <c r="H34" s="130">
        <v>0</v>
      </c>
      <c r="I34" s="131">
        <f t="shared" si="10"/>
        <v>0</v>
      </c>
      <c r="J34" s="132">
        <v>2</v>
      </c>
      <c r="K34" s="133" t="s">
        <v>76</v>
      </c>
      <c r="L34" s="134">
        <v>65</v>
      </c>
      <c r="M34" s="135">
        <v>0</v>
      </c>
      <c r="N34" s="132">
        <f t="shared" si="11"/>
        <v>0</v>
      </c>
      <c r="O34" s="136">
        <f t="shared" si="12"/>
        <v>0</v>
      </c>
      <c r="P34" s="146">
        <f t="shared" si="13"/>
        <v>0</v>
      </c>
      <c r="Q34" s="147">
        <f t="shared" si="14"/>
        <v>0</v>
      </c>
      <c r="R34" s="76"/>
    </row>
    <row r="35" spans="1:18" s="6" customFormat="1" x14ac:dyDescent="0.3">
      <c r="A35" s="19" t="str">
        <f>IF(D35=0,"",1+MAX(A$9:A34))</f>
        <v/>
      </c>
      <c r="B35" s="73"/>
      <c r="C35" s="143"/>
      <c r="D35" s="144"/>
      <c r="E35" s="149"/>
      <c r="F35" s="150"/>
      <c r="G35" s="144"/>
      <c r="H35" s="130"/>
      <c r="I35" s="131"/>
      <c r="J35" s="132"/>
      <c r="K35" s="133"/>
      <c r="L35" s="134"/>
      <c r="M35" s="135"/>
      <c r="N35" s="132"/>
      <c r="O35" s="136"/>
      <c r="P35" s="146"/>
      <c r="Q35" s="147"/>
      <c r="R35" s="76"/>
    </row>
    <row r="36" spans="1:18" s="6" customFormat="1" x14ac:dyDescent="0.3">
      <c r="A36" s="19">
        <f>IF(D36=0,"",1+MAX(A$9:A35))</f>
        <v>18</v>
      </c>
      <c r="B36" s="73"/>
      <c r="C36" s="143" t="s">
        <v>65</v>
      </c>
      <c r="D36" s="144">
        <v>179.8569</v>
      </c>
      <c r="E36" s="145">
        <v>0.1</v>
      </c>
      <c r="F36" s="126">
        <f t="shared" ref="F36:F41" si="15">(1+E36)*D36</f>
        <v>197.84259</v>
      </c>
      <c r="G36" s="144" t="s">
        <v>75</v>
      </c>
      <c r="H36" s="130">
        <v>0</v>
      </c>
      <c r="I36" s="131">
        <f t="shared" si="10"/>
        <v>0</v>
      </c>
      <c r="J36" s="132">
        <v>2</v>
      </c>
      <c r="K36" s="133" t="s">
        <v>76</v>
      </c>
      <c r="L36" s="134">
        <v>65</v>
      </c>
      <c r="M36" s="135">
        <v>0</v>
      </c>
      <c r="N36" s="132">
        <f t="shared" si="11"/>
        <v>0</v>
      </c>
      <c r="O36" s="136">
        <f t="shared" si="12"/>
        <v>0</v>
      </c>
      <c r="P36" s="146">
        <f t="shared" si="13"/>
        <v>0</v>
      </c>
      <c r="Q36" s="147">
        <f t="shared" si="14"/>
        <v>0</v>
      </c>
      <c r="R36" s="76"/>
    </row>
    <row r="37" spans="1:18" s="6" customFormat="1" x14ac:dyDescent="0.3">
      <c r="A37" s="19">
        <f>IF(D37=0,"",1+MAX(A$9:A36))</f>
        <v>19</v>
      </c>
      <c r="B37" s="73"/>
      <c r="C37" s="143" t="s">
        <v>63</v>
      </c>
      <c r="D37" s="144">
        <v>99.213853125</v>
      </c>
      <c r="E37" s="149">
        <v>0</v>
      </c>
      <c r="F37" s="150">
        <f t="shared" si="15"/>
        <v>99.213853125</v>
      </c>
      <c r="G37" s="144" t="s">
        <v>75</v>
      </c>
      <c r="H37" s="130">
        <v>0</v>
      </c>
      <c r="I37" s="131">
        <f t="shared" si="10"/>
        <v>0</v>
      </c>
      <c r="J37" s="132">
        <v>2</v>
      </c>
      <c r="K37" s="133" t="s">
        <v>76</v>
      </c>
      <c r="L37" s="134">
        <v>65</v>
      </c>
      <c r="M37" s="135">
        <v>0</v>
      </c>
      <c r="N37" s="132">
        <f t="shared" si="11"/>
        <v>0</v>
      </c>
      <c r="O37" s="136">
        <f t="shared" si="12"/>
        <v>0</v>
      </c>
      <c r="P37" s="146">
        <f t="shared" si="13"/>
        <v>0</v>
      </c>
      <c r="Q37" s="147">
        <f t="shared" si="14"/>
        <v>0</v>
      </c>
      <c r="R37" s="76"/>
    </row>
    <row r="38" spans="1:18" s="6" customFormat="1" x14ac:dyDescent="0.3">
      <c r="A38" s="19">
        <f>IF(D38=0,"",1+MAX(A$9:A37))</f>
        <v>20</v>
      </c>
      <c r="B38" s="73"/>
      <c r="C38" s="143" t="s">
        <v>64</v>
      </c>
      <c r="D38" s="144">
        <v>68.242500000000007</v>
      </c>
      <c r="E38" s="149">
        <v>0</v>
      </c>
      <c r="F38" s="150">
        <f t="shared" si="15"/>
        <v>68.242500000000007</v>
      </c>
      <c r="G38" s="144" t="s">
        <v>75</v>
      </c>
      <c r="H38" s="130">
        <v>0</v>
      </c>
      <c r="I38" s="131">
        <f t="shared" si="10"/>
        <v>0</v>
      </c>
      <c r="J38" s="132">
        <v>2</v>
      </c>
      <c r="K38" s="133" t="s">
        <v>76</v>
      </c>
      <c r="L38" s="134">
        <v>65</v>
      </c>
      <c r="M38" s="135">
        <v>0</v>
      </c>
      <c r="N38" s="132">
        <f t="shared" si="11"/>
        <v>0</v>
      </c>
      <c r="O38" s="136">
        <f t="shared" si="12"/>
        <v>0</v>
      </c>
      <c r="P38" s="146">
        <f t="shared" si="13"/>
        <v>0</v>
      </c>
      <c r="Q38" s="147">
        <f t="shared" si="14"/>
        <v>0</v>
      </c>
      <c r="R38" s="76"/>
    </row>
    <row r="39" spans="1:18" s="6" customFormat="1" x14ac:dyDescent="0.3">
      <c r="A39" s="19" t="str">
        <f>IF(D39=0,"",1+MAX(A$9:A38))</f>
        <v/>
      </c>
      <c r="B39" s="73"/>
      <c r="C39" s="143"/>
      <c r="D39" s="144"/>
      <c r="E39" s="149"/>
      <c r="F39" s="151"/>
      <c r="G39" s="144"/>
      <c r="H39" s="130"/>
      <c r="I39" s="131"/>
      <c r="J39" s="132"/>
      <c r="K39" s="133"/>
      <c r="L39" s="134"/>
      <c r="M39" s="135"/>
      <c r="N39" s="132"/>
      <c r="O39" s="136"/>
      <c r="P39" s="146"/>
      <c r="Q39" s="147"/>
      <c r="R39" s="76"/>
    </row>
    <row r="40" spans="1:18" s="6" customFormat="1" x14ac:dyDescent="0.3">
      <c r="A40" s="19">
        <f>IF(D40=0,"",1+MAX(A$9:A39))</f>
        <v>21</v>
      </c>
      <c r="B40" s="73"/>
      <c r="C40" s="143" t="s">
        <v>66</v>
      </c>
      <c r="D40" s="154">
        <v>34.1180555555556</v>
      </c>
      <c r="E40" s="149">
        <v>0</v>
      </c>
      <c r="F40" s="150">
        <f t="shared" si="15"/>
        <v>34.1180555555556</v>
      </c>
      <c r="G40" s="144" t="s">
        <v>75</v>
      </c>
      <c r="H40" s="130">
        <v>0</v>
      </c>
      <c r="I40" s="131">
        <f t="shared" si="10"/>
        <v>0</v>
      </c>
      <c r="J40" s="132">
        <v>2</v>
      </c>
      <c r="K40" s="133" t="s">
        <v>76</v>
      </c>
      <c r="L40" s="134">
        <v>65</v>
      </c>
      <c r="M40" s="135">
        <v>0</v>
      </c>
      <c r="N40" s="132">
        <f t="shared" si="11"/>
        <v>0</v>
      </c>
      <c r="O40" s="136">
        <f t="shared" si="12"/>
        <v>0</v>
      </c>
      <c r="P40" s="146">
        <f t="shared" si="13"/>
        <v>0</v>
      </c>
      <c r="Q40" s="147">
        <f t="shared" si="14"/>
        <v>0</v>
      </c>
      <c r="R40" s="76"/>
    </row>
    <row r="41" spans="1:18" s="6" customFormat="1" x14ac:dyDescent="0.3">
      <c r="A41" s="19">
        <f>IF(D41=0,"",1+MAX(A$9:A40))</f>
        <v>22</v>
      </c>
      <c r="B41" s="73"/>
      <c r="C41" s="143" t="s">
        <v>63</v>
      </c>
      <c r="D41" s="154">
        <v>18.455024884259299</v>
      </c>
      <c r="E41" s="149">
        <v>0.1</v>
      </c>
      <c r="F41" s="150">
        <f t="shared" si="15"/>
        <v>20.300527372685231</v>
      </c>
      <c r="G41" s="144" t="s">
        <v>75</v>
      </c>
      <c r="H41" s="130">
        <v>0</v>
      </c>
      <c r="I41" s="131">
        <f t="shared" si="10"/>
        <v>0</v>
      </c>
      <c r="J41" s="132">
        <v>2</v>
      </c>
      <c r="K41" s="133" t="s">
        <v>76</v>
      </c>
      <c r="L41" s="134">
        <v>65</v>
      </c>
      <c r="M41" s="135">
        <v>0</v>
      </c>
      <c r="N41" s="132">
        <f t="shared" si="11"/>
        <v>0</v>
      </c>
      <c r="O41" s="136">
        <f t="shared" si="12"/>
        <v>0</v>
      </c>
      <c r="P41" s="146">
        <f t="shared" si="13"/>
        <v>0</v>
      </c>
      <c r="Q41" s="147">
        <f t="shared" si="14"/>
        <v>0</v>
      </c>
      <c r="R41" s="76"/>
    </row>
    <row r="42" spans="1:18" s="6" customFormat="1" x14ac:dyDescent="0.3">
      <c r="A42" s="19">
        <f>IF(D42=0,"",1+MAX(A$9:A41))</f>
        <v>23</v>
      </c>
      <c r="B42" s="73"/>
      <c r="C42" s="143" t="s">
        <v>64</v>
      </c>
      <c r="D42" s="154">
        <v>4.5035833333333297</v>
      </c>
      <c r="E42" s="149">
        <v>0.1</v>
      </c>
      <c r="F42" s="150">
        <f t="shared" ref="F42" si="16">(1+E42)*D42</f>
        <v>4.9539416666666627</v>
      </c>
      <c r="G42" s="144" t="s">
        <v>75</v>
      </c>
      <c r="H42" s="130"/>
      <c r="I42" s="131"/>
      <c r="J42" s="132"/>
      <c r="K42" s="133"/>
      <c r="L42" s="134"/>
      <c r="M42" s="135"/>
      <c r="N42" s="132"/>
      <c r="O42" s="136"/>
      <c r="P42" s="146"/>
      <c r="Q42" s="147"/>
      <c r="R42" s="76"/>
    </row>
    <row r="43" spans="1:18" s="6" customFormat="1" x14ac:dyDescent="0.3">
      <c r="A43" s="19" t="str">
        <f>IF(D43=0,"",1+MAX(A$9:A42))</f>
        <v/>
      </c>
      <c r="B43" s="73"/>
      <c r="C43" s="143"/>
      <c r="D43" s="144"/>
      <c r="E43" s="145"/>
      <c r="F43" s="126"/>
      <c r="G43" s="144"/>
      <c r="H43" s="130"/>
      <c r="I43" s="131"/>
      <c r="J43" s="132"/>
      <c r="K43" s="133"/>
      <c r="L43" s="134"/>
      <c r="M43" s="135"/>
      <c r="N43" s="132"/>
      <c r="O43" s="136"/>
      <c r="P43" s="146"/>
      <c r="Q43" s="147"/>
      <c r="R43" s="76"/>
    </row>
    <row r="44" spans="1:18" s="6" customFormat="1" x14ac:dyDescent="0.3">
      <c r="A44" s="19">
        <f>IF(D44=0,"",1+MAX(A$9:A43))</f>
        <v>24</v>
      </c>
      <c r="B44" s="73"/>
      <c r="C44" s="143" t="s">
        <v>67</v>
      </c>
      <c r="D44" s="154">
        <v>38.545000000000002</v>
      </c>
      <c r="E44" s="149">
        <v>0</v>
      </c>
      <c r="F44" s="150">
        <f t="shared" ref="F44:F46" si="17">(1+E44)*D44</f>
        <v>38.545000000000002</v>
      </c>
      <c r="G44" s="144" t="s">
        <v>75</v>
      </c>
      <c r="H44" s="130">
        <v>0</v>
      </c>
      <c r="I44" s="131">
        <f t="shared" si="10"/>
        <v>0</v>
      </c>
      <c r="J44" s="132">
        <v>2</v>
      </c>
      <c r="K44" s="133" t="s">
        <v>76</v>
      </c>
      <c r="L44" s="134">
        <v>65</v>
      </c>
      <c r="M44" s="135">
        <v>0</v>
      </c>
      <c r="N44" s="132">
        <f t="shared" si="11"/>
        <v>0</v>
      </c>
      <c r="O44" s="136">
        <f t="shared" si="12"/>
        <v>0</v>
      </c>
      <c r="P44" s="146">
        <f t="shared" si="13"/>
        <v>0</v>
      </c>
      <c r="Q44" s="147">
        <f t="shared" si="14"/>
        <v>0</v>
      </c>
      <c r="R44" s="76"/>
    </row>
    <row r="45" spans="1:18" s="6" customFormat="1" x14ac:dyDescent="0.3">
      <c r="A45" s="19">
        <f>IF(D45=0,"",1+MAX(A$9:A44))</f>
        <v>25</v>
      </c>
      <c r="B45" s="73"/>
      <c r="C45" s="143" t="s">
        <v>63</v>
      </c>
      <c r="D45" s="154">
        <v>34.305050000000001</v>
      </c>
      <c r="E45" s="149">
        <v>0</v>
      </c>
      <c r="F45" s="150">
        <f t="shared" si="17"/>
        <v>34.305050000000001</v>
      </c>
      <c r="G45" s="144" t="s">
        <v>75</v>
      </c>
      <c r="H45" s="130">
        <v>0</v>
      </c>
      <c r="I45" s="131">
        <f t="shared" si="10"/>
        <v>0</v>
      </c>
      <c r="J45" s="132">
        <v>2</v>
      </c>
      <c r="K45" s="133" t="s">
        <v>76</v>
      </c>
      <c r="L45" s="134">
        <v>65</v>
      </c>
      <c r="M45" s="135">
        <v>0</v>
      </c>
      <c r="N45" s="132">
        <f t="shared" si="11"/>
        <v>0</v>
      </c>
      <c r="O45" s="136">
        <f t="shared" si="12"/>
        <v>0</v>
      </c>
      <c r="P45" s="146">
        <f t="shared" si="13"/>
        <v>0</v>
      </c>
      <c r="Q45" s="147">
        <f t="shared" si="14"/>
        <v>0</v>
      </c>
      <c r="R45" s="76"/>
    </row>
    <row r="46" spans="1:18" s="6" customFormat="1" x14ac:dyDescent="0.3">
      <c r="A46" s="19">
        <f>IF(D46=0,"",1+MAX(A$9:A45))</f>
        <v>26</v>
      </c>
      <c r="B46" s="73"/>
      <c r="C46" s="143" t="s">
        <v>64</v>
      </c>
      <c r="D46" s="154">
        <v>4.2399500000000003</v>
      </c>
      <c r="E46" s="149">
        <v>0.1</v>
      </c>
      <c r="F46" s="151">
        <f t="shared" si="17"/>
        <v>4.6639450000000009</v>
      </c>
      <c r="G46" s="144" t="s">
        <v>75</v>
      </c>
      <c r="H46" s="130">
        <v>0</v>
      </c>
      <c r="I46" s="131">
        <f t="shared" si="10"/>
        <v>0</v>
      </c>
      <c r="J46" s="132">
        <v>2</v>
      </c>
      <c r="K46" s="133" t="s">
        <v>76</v>
      </c>
      <c r="L46" s="134">
        <v>65</v>
      </c>
      <c r="M46" s="135">
        <v>0</v>
      </c>
      <c r="N46" s="132">
        <f t="shared" si="11"/>
        <v>0</v>
      </c>
      <c r="O46" s="136">
        <f t="shared" si="12"/>
        <v>0</v>
      </c>
      <c r="P46" s="146">
        <f t="shared" si="13"/>
        <v>0</v>
      </c>
      <c r="Q46" s="147">
        <f t="shared" si="14"/>
        <v>0</v>
      </c>
      <c r="R46" s="76"/>
    </row>
    <row r="47" spans="1:18" s="6" customFormat="1" x14ac:dyDescent="0.3">
      <c r="A47" s="19" t="str">
        <f>IF(D47=0,"",1+MAX(A$9:A46))</f>
        <v/>
      </c>
      <c r="B47" s="73"/>
      <c r="C47" s="143"/>
      <c r="D47" s="144"/>
      <c r="E47" s="149"/>
      <c r="F47" s="150"/>
      <c r="G47" s="144"/>
      <c r="H47" s="130"/>
      <c r="I47" s="131"/>
      <c r="J47" s="132"/>
      <c r="K47" s="133"/>
      <c r="L47" s="134"/>
      <c r="M47" s="135"/>
      <c r="N47" s="132"/>
      <c r="O47" s="136"/>
      <c r="P47" s="146"/>
      <c r="Q47" s="147"/>
      <c r="R47" s="76"/>
    </row>
    <row r="48" spans="1:18" s="6" customFormat="1" x14ac:dyDescent="0.3">
      <c r="A48" s="19" t="str">
        <f>IF(D48=0,"",1+MAX(A$9:A47))</f>
        <v/>
      </c>
      <c r="B48" s="73"/>
      <c r="C48" s="148" t="s">
        <v>68</v>
      </c>
      <c r="D48" s="144"/>
      <c r="E48" s="149"/>
      <c r="F48" s="150"/>
      <c r="G48" s="144"/>
      <c r="H48" s="130"/>
      <c r="I48" s="131"/>
      <c r="J48" s="132"/>
      <c r="K48" s="133"/>
      <c r="L48" s="134"/>
      <c r="M48" s="135"/>
      <c r="N48" s="132"/>
      <c r="O48" s="136"/>
      <c r="P48" s="146"/>
      <c r="Q48" s="147"/>
      <c r="R48" s="76"/>
    </row>
    <row r="49" spans="1:19" s="6" customFormat="1" ht="51.75" x14ac:dyDescent="0.3">
      <c r="A49" s="19">
        <f>IF(D49=0,"",1+MAX(A$9:A48))</f>
        <v>27</v>
      </c>
      <c r="B49" s="73"/>
      <c r="C49" s="155" t="s">
        <v>69</v>
      </c>
      <c r="D49" s="144">
        <v>1097.76</v>
      </c>
      <c r="E49" s="145">
        <v>0.1</v>
      </c>
      <c r="F49" s="126">
        <f t="shared" ref="F49:F53" si="18">(1+E49)*D49</f>
        <v>1207.5360000000001</v>
      </c>
      <c r="G49" s="144" t="s">
        <v>45</v>
      </c>
      <c r="H49" s="130">
        <v>0</v>
      </c>
      <c r="I49" s="131">
        <f t="shared" si="10"/>
        <v>0</v>
      </c>
      <c r="J49" s="132">
        <v>2</v>
      </c>
      <c r="K49" s="133" t="s">
        <v>76</v>
      </c>
      <c r="L49" s="134">
        <v>65</v>
      </c>
      <c r="M49" s="135">
        <v>0</v>
      </c>
      <c r="N49" s="132">
        <f t="shared" si="11"/>
        <v>0</v>
      </c>
      <c r="O49" s="136">
        <f t="shared" si="12"/>
        <v>0</v>
      </c>
      <c r="P49" s="146">
        <f t="shared" si="13"/>
        <v>0</v>
      </c>
      <c r="Q49" s="147">
        <f t="shared" si="14"/>
        <v>0</v>
      </c>
      <c r="R49" s="76"/>
    </row>
    <row r="50" spans="1:19" s="6" customFormat="1" x14ac:dyDescent="0.3">
      <c r="A50" s="19">
        <f>IF(D50=0,"",1+MAX(A$9:A49))</f>
        <v>28</v>
      </c>
      <c r="B50" s="73"/>
      <c r="C50" s="143" t="s">
        <v>70</v>
      </c>
      <c r="D50" s="144">
        <v>3</v>
      </c>
      <c r="E50" s="149">
        <v>0</v>
      </c>
      <c r="F50" s="150">
        <f t="shared" si="18"/>
        <v>3</v>
      </c>
      <c r="G50" s="144" t="s">
        <v>44</v>
      </c>
      <c r="H50" s="130">
        <v>0</v>
      </c>
      <c r="I50" s="131">
        <f t="shared" si="10"/>
        <v>0</v>
      </c>
      <c r="J50" s="132">
        <v>2</v>
      </c>
      <c r="K50" s="133" t="s">
        <v>76</v>
      </c>
      <c r="L50" s="134">
        <v>65</v>
      </c>
      <c r="M50" s="135">
        <v>0</v>
      </c>
      <c r="N50" s="132">
        <f t="shared" si="11"/>
        <v>0</v>
      </c>
      <c r="O50" s="136">
        <f t="shared" si="12"/>
        <v>0</v>
      </c>
      <c r="P50" s="146">
        <f t="shared" si="13"/>
        <v>0</v>
      </c>
      <c r="Q50" s="147">
        <f t="shared" si="14"/>
        <v>0</v>
      </c>
      <c r="R50" s="76"/>
    </row>
    <row r="51" spans="1:19" s="6" customFormat="1" ht="34.5" x14ac:dyDescent="0.3">
      <c r="A51" s="19">
        <f>IF(D51=0,"",1+MAX(A$9:A50))</f>
        <v>29</v>
      </c>
      <c r="B51" s="73"/>
      <c r="C51" s="155" t="s">
        <v>71</v>
      </c>
      <c r="D51" s="144">
        <v>498.91</v>
      </c>
      <c r="E51" s="149">
        <v>0</v>
      </c>
      <c r="F51" s="150">
        <f t="shared" si="18"/>
        <v>498.91</v>
      </c>
      <c r="G51" s="144" t="s">
        <v>46</v>
      </c>
      <c r="H51" s="130">
        <v>0</v>
      </c>
      <c r="I51" s="131">
        <f t="shared" si="10"/>
        <v>0</v>
      </c>
      <c r="J51" s="132">
        <v>2</v>
      </c>
      <c r="K51" s="133" t="s">
        <v>76</v>
      </c>
      <c r="L51" s="134">
        <v>65</v>
      </c>
      <c r="M51" s="135">
        <v>0</v>
      </c>
      <c r="N51" s="132">
        <f t="shared" si="11"/>
        <v>0</v>
      </c>
      <c r="O51" s="136">
        <f t="shared" si="12"/>
        <v>0</v>
      </c>
      <c r="P51" s="146">
        <f t="shared" si="13"/>
        <v>0</v>
      </c>
      <c r="Q51" s="147">
        <f t="shared" si="14"/>
        <v>0</v>
      </c>
      <c r="R51" s="76"/>
    </row>
    <row r="52" spans="1:19" s="6" customFormat="1" x14ac:dyDescent="0.3">
      <c r="A52" s="19">
        <f>IF(D52=0,"",1+MAX(A$9:A51))</f>
        <v>30</v>
      </c>
      <c r="B52" s="73"/>
      <c r="C52" s="143" t="s">
        <v>72</v>
      </c>
      <c r="D52" s="144">
        <v>54.37</v>
      </c>
      <c r="E52" s="149">
        <v>0.1</v>
      </c>
      <c r="F52" s="151">
        <f t="shared" si="18"/>
        <v>59.807000000000002</v>
      </c>
      <c r="G52" s="144" t="s">
        <v>45</v>
      </c>
      <c r="H52" s="130">
        <v>0</v>
      </c>
      <c r="I52" s="131">
        <f t="shared" si="10"/>
        <v>0</v>
      </c>
      <c r="J52" s="132">
        <v>2</v>
      </c>
      <c r="K52" s="133" t="s">
        <v>76</v>
      </c>
      <c r="L52" s="134">
        <v>65</v>
      </c>
      <c r="M52" s="135">
        <v>0</v>
      </c>
      <c r="N52" s="132">
        <f t="shared" si="11"/>
        <v>0</v>
      </c>
      <c r="O52" s="136">
        <f t="shared" si="12"/>
        <v>0</v>
      </c>
      <c r="P52" s="146">
        <f t="shared" si="13"/>
        <v>0</v>
      </c>
      <c r="Q52" s="147">
        <f t="shared" si="14"/>
        <v>0</v>
      </c>
      <c r="R52" s="76"/>
    </row>
    <row r="53" spans="1:19" s="6" customFormat="1" x14ac:dyDescent="0.3">
      <c r="A53" s="19">
        <f>IF(D53=0,"",1+MAX(A$9:A52))</f>
        <v>31</v>
      </c>
      <c r="B53" s="73"/>
      <c r="C53" s="143" t="s">
        <v>73</v>
      </c>
      <c r="D53" s="144">
        <v>376.24</v>
      </c>
      <c r="E53" s="149">
        <v>0</v>
      </c>
      <c r="F53" s="150">
        <f t="shared" si="18"/>
        <v>376.24</v>
      </c>
      <c r="G53" s="144" t="s">
        <v>46</v>
      </c>
      <c r="H53" s="130">
        <v>0</v>
      </c>
      <c r="I53" s="131">
        <f t="shared" si="10"/>
        <v>0</v>
      </c>
      <c r="J53" s="132">
        <v>2</v>
      </c>
      <c r="K53" s="133" t="s">
        <v>76</v>
      </c>
      <c r="L53" s="134">
        <v>65</v>
      </c>
      <c r="M53" s="135">
        <v>0</v>
      </c>
      <c r="N53" s="132">
        <f t="shared" si="11"/>
        <v>0</v>
      </c>
      <c r="O53" s="136">
        <f t="shared" si="12"/>
        <v>0</v>
      </c>
      <c r="P53" s="146">
        <f t="shared" si="13"/>
        <v>0</v>
      </c>
      <c r="Q53" s="147">
        <f t="shared" si="14"/>
        <v>0</v>
      </c>
      <c r="R53" s="76"/>
    </row>
    <row r="54" spans="1:19" s="6" customFormat="1" ht="18" thickBot="1" x14ac:dyDescent="0.35">
      <c r="A54" s="19" t="str">
        <f>IF(D54=0,"",1+MAX(A$9:A53))</f>
        <v/>
      </c>
      <c r="B54" s="73"/>
      <c r="C54" s="143"/>
      <c r="D54" s="144"/>
      <c r="E54" s="149"/>
      <c r="F54" s="150"/>
      <c r="G54" s="144"/>
      <c r="H54" s="130"/>
      <c r="I54" s="131"/>
      <c r="J54" s="132"/>
      <c r="K54" s="133"/>
      <c r="L54" s="134"/>
      <c r="M54" s="135"/>
      <c r="N54" s="132"/>
      <c r="O54" s="136"/>
      <c r="P54" s="146"/>
      <c r="Q54" s="147"/>
      <c r="R54" s="76"/>
    </row>
    <row r="55" spans="1:19" ht="18" thickBot="1" x14ac:dyDescent="0.3">
      <c r="A55" s="22" t="str">
        <f>IF(D55=0,"",1+MAX(A$9:A54))</f>
        <v/>
      </c>
      <c r="B55" s="23"/>
      <c r="C55" s="24" t="s">
        <v>74</v>
      </c>
      <c r="D55" s="25"/>
      <c r="E55" s="26"/>
      <c r="F55" s="27"/>
      <c r="G55" s="28" t="s">
        <v>33</v>
      </c>
      <c r="H55" s="27"/>
      <c r="I55" s="29">
        <f>SUM(I22:I54)</f>
        <v>0</v>
      </c>
      <c r="J55" s="29"/>
      <c r="K55" s="29"/>
      <c r="L55" s="29"/>
      <c r="M55" s="30"/>
      <c r="N55" s="28" t="s">
        <v>23</v>
      </c>
      <c r="O55" s="29">
        <f>SUM(O22:O54)</f>
        <v>0</v>
      </c>
      <c r="P55" s="31"/>
      <c r="Q55" s="43"/>
      <c r="R55" s="33">
        <f>(SUM(Q22:Q55))</f>
        <v>0</v>
      </c>
    </row>
    <row r="56" spans="1:19" s="6" customFormat="1" ht="18" thickBot="1" x14ac:dyDescent="0.3">
      <c r="A56" s="34" t="str">
        <f>IF(D56=0,"",1+MAX(A$9:A55))</f>
        <v/>
      </c>
      <c r="B56" s="35"/>
      <c r="C56" s="35"/>
      <c r="D56" s="35"/>
      <c r="E56" s="35"/>
      <c r="F56" s="35"/>
      <c r="G56" s="35"/>
      <c r="H56" s="35"/>
      <c r="I56" s="35"/>
      <c r="J56" s="35"/>
      <c r="K56" s="35"/>
      <c r="L56" s="35"/>
      <c r="M56" s="35"/>
      <c r="N56" s="35"/>
      <c r="O56" s="35"/>
      <c r="P56" s="35"/>
      <c r="Q56" s="35"/>
      <c r="R56" s="36"/>
    </row>
    <row r="57" spans="1:19" x14ac:dyDescent="0.25">
      <c r="A57" s="44" t="s">
        <v>19</v>
      </c>
      <c r="B57" s="45"/>
      <c r="C57" s="46"/>
      <c r="D57" s="47"/>
      <c r="E57" s="47"/>
      <c r="F57" s="47"/>
      <c r="G57" s="47"/>
      <c r="H57" s="47"/>
      <c r="I57" s="48">
        <f>SUM(I21:I56)/2</f>
        <v>0</v>
      </c>
      <c r="J57" s="47"/>
      <c r="K57" s="47"/>
      <c r="L57" s="47"/>
      <c r="M57" s="49"/>
      <c r="N57" s="47"/>
      <c r="O57" s="46"/>
      <c r="P57" s="46"/>
      <c r="Q57" s="46"/>
      <c r="R57" s="50">
        <f>SUM(R9:R56)</f>
        <v>0</v>
      </c>
      <c r="S57" s="51"/>
    </row>
    <row r="58" spans="1:19" x14ac:dyDescent="0.25">
      <c r="A58" s="52" t="s">
        <v>40</v>
      </c>
      <c r="B58" s="107"/>
      <c r="C58" s="108"/>
      <c r="D58" s="109">
        <v>0.15</v>
      </c>
      <c r="E58" s="109"/>
      <c r="F58" s="109"/>
      <c r="G58" s="110"/>
      <c r="H58" s="110"/>
      <c r="I58" s="110"/>
      <c r="J58" s="110"/>
      <c r="K58" s="110"/>
      <c r="L58" s="110"/>
      <c r="M58" s="111"/>
      <c r="N58" s="110"/>
      <c r="O58" s="112"/>
      <c r="P58" s="112"/>
      <c r="Q58" s="112"/>
      <c r="R58" s="53">
        <f>(R57*D58)</f>
        <v>0</v>
      </c>
    </row>
    <row r="59" spans="1:19" x14ac:dyDescent="0.25">
      <c r="A59" s="52" t="s">
        <v>41</v>
      </c>
      <c r="B59" s="107"/>
      <c r="C59" s="108"/>
      <c r="D59" s="109">
        <v>0.02</v>
      </c>
      <c r="E59" s="109"/>
      <c r="F59" s="109"/>
      <c r="G59" s="110"/>
      <c r="H59" s="110"/>
      <c r="I59" s="110"/>
      <c r="J59" s="110"/>
      <c r="K59" s="110"/>
      <c r="L59" s="110"/>
      <c r="M59" s="111"/>
      <c r="N59" s="110"/>
      <c r="O59" s="112"/>
      <c r="P59" s="112"/>
      <c r="Q59" s="112"/>
      <c r="R59" s="53">
        <f>(R57*D59)</f>
        <v>0</v>
      </c>
    </row>
    <row r="60" spans="1:19" x14ac:dyDescent="0.25">
      <c r="A60" s="52" t="s">
        <v>42</v>
      </c>
      <c r="B60" s="107"/>
      <c r="C60" s="108"/>
      <c r="D60" s="109">
        <v>0.05</v>
      </c>
      <c r="E60" s="109"/>
      <c r="F60" s="109"/>
      <c r="G60" s="113"/>
      <c r="H60" s="113"/>
      <c r="I60" s="113"/>
      <c r="J60" s="113"/>
      <c r="K60" s="113"/>
      <c r="L60" s="113"/>
      <c r="M60" s="111"/>
      <c r="N60" s="113"/>
      <c r="O60" s="114"/>
      <c r="P60" s="114"/>
      <c r="Q60" s="114"/>
      <c r="R60" s="53">
        <f>(R57*D60)</f>
        <v>0</v>
      </c>
    </row>
    <row r="61" spans="1:19" x14ac:dyDescent="0.25">
      <c r="A61" s="52" t="s">
        <v>50</v>
      </c>
      <c r="B61" s="107"/>
      <c r="C61" s="115"/>
      <c r="D61" s="109">
        <v>7.0000000000000007E-2</v>
      </c>
      <c r="E61" s="109"/>
      <c r="F61" s="109"/>
      <c r="G61" s="113"/>
      <c r="H61" s="113"/>
      <c r="I61" s="113"/>
      <c r="J61" s="113"/>
      <c r="K61" s="113"/>
      <c r="L61" s="113"/>
      <c r="M61" s="111"/>
      <c r="N61" s="113"/>
      <c r="O61" s="114"/>
      <c r="P61" s="114"/>
      <c r="Q61" s="114"/>
      <c r="R61" s="53">
        <f>(I57*D61)</f>
        <v>0</v>
      </c>
    </row>
    <row r="62" spans="1:19" ht="18" thickBot="1" x14ac:dyDescent="0.3">
      <c r="A62" s="54" t="s">
        <v>20</v>
      </c>
      <c r="B62" s="116"/>
      <c r="C62" s="117"/>
      <c r="D62" s="118"/>
      <c r="E62" s="118"/>
      <c r="F62" s="118"/>
      <c r="G62" s="118"/>
      <c r="H62" s="118"/>
      <c r="I62" s="118"/>
      <c r="J62" s="118"/>
      <c r="K62" s="118"/>
      <c r="L62" s="118"/>
      <c r="M62" s="119"/>
      <c r="N62" s="118"/>
      <c r="O62" s="117"/>
      <c r="P62" s="117"/>
      <c r="Q62" s="117"/>
      <c r="R62" s="55">
        <f>SUM(R57:R61)</f>
        <v>0</v>
      </c>
    </row>
    <row r="63" spans="1:19" x14ac:dyDescent="0.25">
      <c r="A63" s="56" t="s">
        <v>21</v>
      </c>
      <c r="B63" s="57"/>
      <c r="C63" s="58"/>
      <c r="D63" s="59"/>
      <c r="E63" s="59"/>
      <c r="F63" s="59"/>
      <c r="G63" s="59"/>
      <c r="H63" s="59"/>
      <c r="I63" s="59"/>
      <c r="J63" s="59"/>
      <c r="K63" s="59"/>
      <c r="L63" s="59"/>
      <c r="M63" s="60"/>
      <c r="N63" s="59"/>
      <c r="O63" s="58"/>
      <c r="P63" s="58"/>
      <c r="Q63" s="58"/>
      <c r="R63" s="61"/>
    </row>
    <row r="64" spans="1:19" x14ac:dyDescent="0.25">
      <c r="A64" s="62" t="s">
        <v>43</v>
      </c>
      <c r="B64" s="120"/>
      <c r="C64" s="121"/>
      <c r="D64" s="122"/>
      <c r="E64" s="122"/>
      <c r="F64" s="122"/>
      <c r="G64" s="122"/>
      <c r="H64" s="122"/>
      <c r="I64" s="122"/>
      <c r="J64" s="122"/>
      <c r="K64" s="122"/>
      <c r="L64" s="122"/>
      <c r="M64" s="123"/>
      <c r="N64" s="122"/>
      <c r="O64" s="121"/>
      <c r="P64" s="121"/>
      <c r="Q64" s="121"/>
      <c r="R64" s="63"/>
    </row>
    <row r="65" spans="1:18" x14ac:dyDescent="0.3">
      <c r="A65" s="64" t="s">
        <v>5</v>
      </c>
      <c r="B65" s="124"/>
      <c r="C65" s="121"/>
      <c r="D65" s="122"/>
      <c r="E65" s="122"/>
      <c r="F65" s="122"/>
      <c r="G65" s="122"/>
      <c r="H65" s="122"/>
      <c r="I65" s="122"/>
      <c r="J65" s="122"/>
      <c r="K65" s="122"/>
      <c r="L65" s="122"/>
      <c r="M65" s="123"/>
      <c r="N65" s="122"/>
      <c r="O65" s="121"/>
      <c r="P65" s="121"/>
      <c r="Q65" s="121"/>
      <c r="R65" s="63"/>
    </row>
    <row r="66" spans="1:18" ht="18" thickBot="1" x14ac:dyDescent="0.35">
      <c r="A66" s="65" t="s">
        <v>37</v>
      </c>
      <c r="B66" s="66"/>
      <c r="C66" s="67"/>
      <c r="D66" s="68"/>
      <c r="E66" s="68"/>
      <c r="F66" s="68"/>
      <c r="G66" s="68"/>
      <c r="H66" s="68"/>
      <c r="I66" s="68"/>
      <c r="J66" s="68"/>
      <c r="K66" s="68"/>
      <c r="L66" s="68"/>
      <c r="M66" s="69"/>
      <c r="N66" s="68"/>
      <c r="O66" s="67"/>
      <c r="P66" s="67"/>
      <c r="Q66" s="67"/>
      <c r="R66" s="70"/>
    </row>
  </sheetData>
  <mergeCells count="7">
    <mergeCell ref="B23:B54"/>
    <mergeCell ref="D21:R21"/>
    <mergeCell ref="R22:R54"/>
    <mergeCell ref="A6:C6"/>
    <mergeCell ref="D8:R8"/>
    <mergeCell ref="R9:R18"/>
    <mergeCell ref="Q9:Q18"/>
  </mergeCells>
  <pageMargins left="0.7" right="0.7" top="0.75" bottom="0.75" header="0.3" footer="0.3"/>
  <pageSetup paperSize="9" scale="39" fitToHeight="0" orientation="landscape" r:id="rId1"/>
  <headerFooter>
    <oddHeader>&amp;C
&amp;G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0/xmln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2026-05-13T16:07:39Z</cp:lastPrinted>
  <dcterms:created xsi:type="dcterms:W3CDTF">2020-07-29T11:58:51Z</dcterms:created>
  <dcterms:modified xsi:type="dcterms:W3CDTF">2026-05-13T16:07:51Z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